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2"/>
  </bookViews>
  <sheets>
    <sheet name="工业设计" sheetId="6" r:id="rId1"/>
    <sheet name="智能创新设计" sheetId="5" r:id="rId2"/>
    <sheet name="产品设计" sheetId="2" r:id="rId3"/>
    <sheet name="环境设计" sheetId="3" r:id="rId4"/>
    <sheet name="视觉传达设计" sheetId="4" r:id="rId5"/>
    <sheet name="文化遗产与现代设计" sheetId="1" r:id="rId6"/>
  </sheets>
  <definedNames>
    <definedName name="_xlnm._FilterDatabase" localSheetId="0" hidden="1">工业设计!$A$2:$AD$10</definedName>
    <definedName name="_xlnm._FilterDatabase" localSheetId="1" hidden="1">智能创新设计!$A$2:$AD$17</definedName>
    <definedName name="_xlnm._FilterDatabase" localSheetId="2" hidden="1">产品设计!$A$2:$AA$45</definedName>
    <definedName name="_xlnm._FilterDatabase" localSheetId="3" hidden="1">环境设计!$A$2:$AD$9</definedName>
    <definedName name="_xlnm._FilterDatabase" localSheetId="5" hidden="1">文化遗产与现代设计!$A$2:$AD$21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<sst xmlns="http://schemas.openxmlformats.org/spreadsheetml/2006/main" count="594" uniqueCount="132">
  <si>
    <t>设计与艺术学院2023级工业设计2024-2025学年第一学期综合测评</t>
  </si>
  <si>
    <t>序号</t>
  </si>
  <si>
    <t>班级</t>
  </si>
  <si>
    <t>专业</t>
  </si>
  <si>
    <t>学号</t>
  </si>
  <si>
    <t>加权平均分</t>
  </si>
  <si>
    <r>
      <rPr>
        <b/>
        <sz val="10"/>
        <color theme="1"/>
        <rFont val="宋体"/>
        <charset val="134"/>
      </rPr>
      <t>学习成绩（85</t>
    </r>
    <r>
      <rPr>
        <b/>
        <sz val="10"/>
        <color theme="1"/>
        <rFont val="宋体"/>
        <charset val="134"/>
      </rPr>
      <t>%</t>
    </r>
    <r>
      <rPr>
        <b/>
        <sz val="10"/>
        <color theme="1"/>
        <rFont val="宋体"/>
        <charset val="134"/>
      </rPr>
      <t>)</t>
    </r>
  </si>
  <si>
    <t>学习成绩排名</t>
  </si>
  <si>
    <t>学习成绩排名比例（%）</t>
  </si>
  <si>
    <t>上一学期学习成绩排名</t>
  </si>
  <si>
    <t>学习成绩排名变动</t>
  </si>
  <si>
    <t>思想品德（1分）</t>
  </si>
  <si>
    <t>宿舍卫生（2分）</t>
  </si>
  <si>
    <t>学生工作（1.5分）</t>
  </si>
  <si>
    <t>院校活动（4.5分）</t>
  </si>
  <si>
    <t>论文及科创竞赛 （4分）</t>
  </si>
  <si>
    <t>社会实践（1分）</t>
  </si>
  <si>
    <t>其他荣誉获得（1分）</t>
  </si>
  <si>
    <t>减分项目（上不封顶）</t>
  </si>
  <si>
    <t>上学期挂科及缓考情况（只写门数）</t>
  </si>
  <si>
    <t>综测成绩总分</t>
  </si>
  <si>
    <t>综测成绩排名</t>
  </si>
  <si>
    <t>综测成绩排名比例</t>
  </si>
  <si>
    <t>综合总分</t>
  </si>
  <si>
    <t>综合排名</t>
  </si>
  <si>
    <t>综合成绩排名比例</t>
  </si>
  <si>
    <t>上一学期综合排名</t>
  </si>
  <si>
    <t>综合排名变动</t>
  </si>
  <si>
    <t>优秀学生奖
一等：5%
二等：15%
三等：20%</t>
  </si>
  <si>
    <t>学习进步奖</t>
  </si>
  <si>
    <t>班级互评
（0.5分）</t>
  </si>
  <si>
    <r>
      <rPr>
        <b/>
        <sz val="10"/>
        <color theme="1"/>
        <rFont val="宋体"/>
        <charset val="134"/>
      </rPr>
      <t>辅导员评分（0</t>
    </r>
    <r>
      <rPr>
        <b/>
        <sz val="10"/>
        <color theme="1"/>
        <rFont val="宋体"/>
        <charset val="134"/>
      </rPr>
      <t>.5</t>
    </r>
    <r>
      <rPr>
        <b/>
        <sz val="10"/>
        <color theme="1"/>
        <rFont val="宋体"/>
        <charset val="134"/>
      </rPr>
      <t>分）</t>
    </r>
  </si>
  <si>
    <t>知艺2304</t>
  </si>
  <si>
    <t>工业设计</t>
  </si>
  <si>
    <t>1120233003</t>
  </si>
  <si>
    <t>一等</t>
  </si>
  <si>
    <t>1120234022</t>
  </si>
  <si>
    <t>三等</t>
  </si>
  <si>
    <t>1120221159</t>
  </si>
  <si>
    <t>1120233662</t>
  </si>
  <si>
    <t>1120222533</t>
  </si>
  <si>
    <t>1120234018</t>
  </si>
  <si>
    <t>设计与艺术学院2023级智能创新设计2024-2025学年第一学期综合测评</t>
  </si>
  <si>
    <t>知艺2302</t>
  </si>
  <si>
    <t>设计学类</t>
  </si>
  <si>
    <t>知艺2301</t>
  </si>
  <si>
    <t>二等</t>
  </si>
  <si>
    <t>知艺2303</t>
  </si>
  <si>
    <t>设计与艺术学院202X级2024-2025学年第一学期综合测评</t>
  </si>
  <si>
    <t>产品设计</t>
  </si>
  <si>
    <t>1120230255</t>
  </si>
  <si>
    <t>/</t>
  </si>
  <si>
    <t>1120230208</t>
  </si>
  <si>
    <t>1120230308</t>
  </si>
  <si>
    <t>1120230081</t>
  </si>
  <si>
    <t>1120231159</t>
  </si>
  <si>
    <t>1120230869</t>
  </si>
  <si>
    <t>1120230212</t>
  </si>
  <si>
    <t>1120230874</t>
  </si>
  <si>
    <t>1120230084</t>
  </si>
  <si>
    <t>1120230878</t>
  </si>
  <si>
    <t>1120230191</t>
  </si>
  <si>
    <t>1120230257</t>
  </si>
  <si>
    <t>1120230209</t>
  </si>
  <si>
    <t>1120230281</t>
  </si>
  <si>
    <t>1120230877</t>
  </si>
  <si>
    <t>1120230203</t>
  </si>
  <si>
    <t>1120230204</t>
  </si>
  <si>
    <t>1120230261</t>
  </si>
  <si>
    <t>1120230303</t>
  </si>
  <si>
    <t>1120230301</t>
  </si>
  <si>
    <t>1120230295</t>
  </si>
  <si>
    <t>1120230214</t>
  </si>
  <si>
    <t>1120230274</t>
  </si>
  <si>
    <t>1120231160</t>
  </si>
  <si>
    <t>1120230294</t>
  </si>
  <si>
    <t>1120230280</t>
  </si>
  <si>
    <t>1120230287</t>
  </si>
  <si>
    <t>1120230297</t>
  </si>
  <si>
    <t>1120230083</t>
  </si>
  <si>
    <t>1120230082</t>
  </si>
  <si>
    <t>1120230194</t>
  </si>
  <si>
    <t>1120230306</t>
  </si>
  <si>
    <t>1120230205</t>
  </si>
  <si>
    <t>1120230259</t>
  </si>
  <si>
    <t>1120230871</t>
  </si>
  <si>
    <t>1120230359</t>
  </si>
  <si>
    <t>1120230291</t>
  </si>
  <si>
    <t>1120230080</t>
  </si>
  <si>
    <t>1120230264</t>
  </si>
  <si>
    <t>1120230300</t>
  </si>
  <si>
    <t>设计与艺术学院2023级环境设计2024-2025学年第一学期综合测评</t>
  </si>
  <si>
    <t>环境设计</t>
  </si>
  <si>
    <t>1120230867</t>
  </si>
  <si>
    <t>1120230299</t>
  </si>
  <si>
    <t>1120230290</t>
  </si>
  <si>
    <t>1120230296</t>
  </si>
  <si>
    <t>1120230312</t>
  </si>
  <si>
    <t>设计与艺术学院2023级视觉传达设计2024-2025学年第一学期综合测评</t>
  </si>
  <si>
    <t>视觉传达</t>
  </si>
  <si>
    <t>1120230278</t>
  </si>
  <si>
    <t>1120230881</t>
  </si>
  <si>
    <t>1120230430</t>
  </si>
  <si>
    <t>1120230192</t>
  </si>
  <si>
    <t>1120230284</t>
  </si>
  <si>
    <t>1120230202</t>
  </si>
  <si>
    <t>1120230302</t>
  </si>
  <si>
    <t>1120230429</t>
  </si>
  <si>
    <t>1120230275</t>
  </si>
  <si>
    <t>1120232793</t>
  </si>
  <si>
    <t>1120230870</t>
  </si>
  <si>
    <t>1120230879</t>
  </si>
  <si>
    <t>1120230880</t>
  </si>
  <si>
    <t>1120230273</t>
  </si>
  <si>
    <t>1120230262</t>
  </si>
  <si>
    <t>1120230086</t>
  </si>
  <si>
    <t>1120230286</t>
  </si>
  <si>
    <t>1120230309</t>
  </si>
  <si>
    <t>1120230298</t>
  </si>
  <si>
    <t>1120230293</t>
  </si>
  <si>
    <t>1120230206</t>
  </si>
  <si>
    <t>1120230279</t>
  </si>
  <si>
    <t>1120230282</t>
  </si>
  <si>
    <t>1120230195</t>
  </si>
  <si>
    <t>1120230305</t>
  </si>
  <si>
    <t>1120230873</t>
  </si>
  <si>
    <t>1120230289</t>
  </si>
  <si>
    <t>1120230201</t>
  </si>
  <si>
    <t>1120230258</t>
  </si>
  <si>
    <t>1120230876</t>
  </si>
  <si>
    <t>设计与艺术学院2023级文化遗产与现代设计2024-2025学年第一学期综合测评</t>
  </si>
  <si>
    <t>文化遗产与现代设计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</si>
</sst>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0_);[Red]\(0\)"/>
  </numFmts>
  <fonts count="27">
    <font>
      <sz val="11"/>
      <color theme="1"/>
      <name val="宋体"/>
      <charset val="134"/>
      <scheme val="minor"/>
    </font>
    <font>
      <b/>
      <sz val="16"/>
      <color rgb="FF000000"/>
      <name val="宋体"/>
      <charset val="134"/>
    </font>
    <font>
      <sz val="11"/>
      <color rgb="FF000000"/>
      <name val="宋体"/>
      <charset val="134"/>
    </font>
    <font>
      <b/>
      <sz val="10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3" fillId="0" borderId="20" applyNumberFormat="0" applyFill="0" applyAlignment="0" applyProtection="0">
      <alignment vertical="center"/>
    </xf>
    <xf numFmtId="0" fontId="14" fillId="0" borderId="2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22" applyNumberFormat="0" applyAlignment="0" applyProtection="0">
      <alignment vertical="center"/>
    </xf>
    <xf numFmtId="0" fontId="16" fillId="4" borderId="23" applyNumberFormat="0" applyAlignment="0" applyProtection="0">
      <alignment vertical="center"/>
    </xf>
    <xf numFmtId="0" fontId="17" fillId="4" borderId="22" applyNumberFormat="0" applyAlignment="0" applyProtection="0">
      <alignment vertical="center"/>
    </xf>
    <xf numFmtId="0" fontId="18" fillId="5" borderId="24" applyNumberFormat="0" applyAlignment="0" applyProtection="0">
      <alignment vertical="center"/>
    </xf>
    <xf numFmtId="0" fontId="19" fillId="0" borderId="25" applyNumberFormat="0" applyFill="0" applyAlignment="0" applyProtection="0">
      <alignment vertical="center"/>
    </xf>
    <xf numFmtId="0" fontId="20" fillId="0" borderId="2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8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0" fontId="0" fillId="0" borderId="1" xfId="0" applyNumberForma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3" fillId="0" borderId="5" xfId="0" applyNumberFormat="1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/>
    </xf>
    <xf numFmtId="176" fontId="2" fillId="0" borderId="7" xfId="0" applyNumberFormat="1" applyFont="1" applyBorder="1" applyAlignment="1">
      <alignment horizontal="center" vertical="center"/>
    </xf>
    <xf numFmtId="10" fontId="0" fillId="0" borderId="1" xfId="0" applyNumberFormat="1" applyFill="1" applyBorder="1">
      <alignment vertical="center"/>
    </xf>
    <xf numFmtId="176" fontId="2" fillId="0" borderId="8" xfId="0" applyNumberFormat="1" applyFont="1" applyBorder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2" fillId="0" borderId="10" xfId="0" applyNumberFormat="1" applyFont="1" applyBorder="1" applyAlignment="1">
      <alignment horizontal="center" vertical="center"/>
    </xf>
    <xf numFmtId="176" fontId="3" fillId="0" borderId="11" xfId="0" applyNumberFormat="1" applyFont="1" applyFill="1" applyBorder="1" applyAlignment="1">
      <alignment horizontal="center" vertical="center" wrapText="1"/>
    </xf>
    <xf numFmtId="176" fontId="3" fillId="0" borderId="12" xfId="0" applyNumberFormat="1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176" fontId="3" fillId="0" borderId="16" xfId="0" applyNumberFormat="1" applyFont="1" applyFill="1" applyBorder="1" applyAlignment="1">
      <alignment horizontal="center" vertical="center" wrapText="1"/>
    </xf>
    <xf numFmtId="177" fontId="3" fillId="0" borderId="17" xfId="0" applyNumberFormat="1" applyFont="1" applyFill="1" applyBorder="1" applyAlignment="1">
      <alignment horizontal="center" vertical="center" wrapText="1"/>
    </xf>
    <xf numFmtId="177" fontId="3" fillId="0" borderId="12" xfId="0" applyNumberFormat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0" fontId="2" fillId="0" borderId="4" xfId="0" applyNumberFormat="1" applyFont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0" xfId="0" applyFont="1" applyFill="1" applyAlignment="1"/>
    <xf numFmtId="176" fontId="2" fillId="0" borderId="1" xfId="0" applyNumberFormat="1" applyFont="1" applyFill="1" applyBorder="1" applyAlignment="1">
      <alignment horizontal="center" vertical="center"/>
    </xf>
    <xf numFmtId="9" fontId="0" fillId="0" borderId="1" xfId="0" applyNumberFormat="1" applyFont="1" applyFill="1" applyBorder="1" applyAlignment="1">
      <alignment horizontal="center"/>
    </xf>
    <xf numFmtId="0" fontId="0" fillId="0" borderId="0" xfId="0" applyFont="1" applyFill="1" applyBorder="1" applyAlignment="1"/>
    <xf numFmtId="176" fontId="3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right"/>
    </xf>
    <xf numFmtId="9" fontId="0" fillId="0" borderId="1" xfId="0" applyNumberFormat="1" applyFont="1" applyFill="1" applyBorder="1" applyAlignment="1"/>
    <xf numFmtId="10" fontId="0" fillId="0" borderId="1" xfId="0" applyNumberFormat="1" applyFont="1" applyFill="1" applyBorder="1" applyAlignment="1"/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/>
    <xf numFmtId="176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0" fontId="0" fillId="0" borderId="1" xfId="3" applyNumberForma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4" xfId="0" applyNumberFormat="1" applyFont="1" applyBorder="1" applyAlignment="1">
      <alignment horizontal="center" vertical="center"/>
    </xf>
    <xf numFmtId="178" fontId="2" fillId="0" borderId="4" xfId="0" applyNumberFormat="1" applyFont="1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0" fillId="0" borderId="1" xfId="0" applyBorder="1">
      <alignment vertical="center"/>
    </xf>
    <xf numFmtId="176" fontId="2" fillId="0" borderId="18" xfId="0" applyNumberFormat="1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10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0"/>
  <sheetViews>
    <sheetView topLeftCell="I1" workbookViewId="0">
      <selection activeCell="R13" sqref="R13"/>
    </sheetView>
  </sheetViews>
  <sheetFormatPr defaultColWidth="8.89166666666667" defaultRowHeight="13.5"/>
  <cols>
    <col min="1" max="3" width="8.89166666666667" style="1"/>
    <col min="4" max="4" width="12" style="1" customWidth="1"/>
    <col min="5" max="5" width="10.2916666666667" style="1" customWidth="1"/>
    <col min="6" max="6" width="10.6666666666667" style="1"/>
    <col min="7" max="7" width="8.89166666666667" style="1"/>
    <col min="8" max="8" width="12.8166666666667" style="1"/>
    <col min="9" max="10" width="8.89166666666667" style="1"/>
    <col min="11" max="11" width="10.5833333333333" style="1" customWidth="1"/>
    <col min="12" max="12" width="11.1666666666667" style="1" customWidth="1"/>
    <col min="13" max="13" width="8.89166666666667" style="1"/>
    <col min="14" max="14" width="11.1666666666667" style="1" customWidth="1"/>
    <col min="15" max="15" width="10.5833333333333" style="1" customWidth="1"/>
    <col min="16" max="20" width="8.89166666666667" style="1"/>
    <col min="21" max="21" width="8.38333333333333" style="1" customWidth="1"/>
    <col min="22" max="22" width="8.525" style="1" customWidth="1"/>
    <col min="23" max="23" width="8.51666666666667" style="1" customWidth="1"/>
    <col min="24" max="24" width="10.6666666666667" style="1"/>
    <col min="25" max="28" width="8.89166666666667" style="1"/>
    <col min="29" max="29" width="19.1083333333333" style="1" customWidth="1"/>
    <col min="30" max="30" width="12.225" style="1" customWidth="1"/>
    <col min="31" max="16384" width="8.89166666666667" style="1"/>
  </cols>
  <sheetData>
    <row r="1" s="1" customFormat="1" ht="20.25" spans="1:3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s="1" customFormat="1" spans="1:3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5"/>
      <c r="M2" s="4" t="s">
        <v>12</v>
      </c>
      <c r="N2" s="4" t="s">
        <v>13</v>
      </c>
      <c r="O2" s="4" t="s">
        <v>14</v>
      </c>
      <c r="P2" s="4" t="s">
        <v>15</v>
      </c>
      <c r="Q2" s="4" t="s">
        <v>16</v>
      </c>
      <c r="R2" s="4" t="s">
        <v>17</v>
      </c>
      <c r="S2" s="4" t="s">
        <v>18</v>
      </c>
      <c r="T2" s="4" t="s">
        <v>19</v>
      </c>
      <c r="U2" s="11" t="s">
        <v>20</v>
      </c>
      <c r="V2" s="11" t="s">
        <v>21</v>
      </c>
      <c r="W2" s="11" t="s">
        <v>22</v>
      </c>
      <c r="X2" s="4" t="s">
        <v>23</v>
      </c>
      <c r="Y2" s="4" t="s">
        <v>24</v>
      </c>
      <c r="Z2" s="11" t="s">
        <v>25</v>
      </c>
      <c r="AA2" s="4" t="s">
        <v>26</v>
      </c>
      <c r="AB2" s="4" t="s">
        <v>27</v>
      </c>
      <c r="AC2" s="4" t="s">
        <v>28</v>
      </c>
      <c r="AD2" s="13" t="s">
        <v>29</v>
      </c>
    </row>
    <row r="3" s="1" customFormat="1" ht="24" spans="1:30">
      <c r="A3" s="5"/>
      <c r="B3" s="5"/>
      <c r="C3" s="5"/>
      <c r="D3" s="5"/>
      <c r="E3" s="5"/>
      <c r="F3" s="5"/>
      <c r="G3" s="5"/>
      <c r="H3" s="5"/>
      <c r="I3" s="5"/>
      <c r="J3" s="5"/>
      <c r="K3" s="4" t="s">
        <v>30</v>
      </c>
      <c r="L3" s="4" t="s">
        <v>31</v>
      </c>
      <c r="M3" s="5"/>
      <c r="N3" s="5"/>
      <c r="O3" s="5"/>
      <c r="P3" s="5"/>
      <c r="Q3" s="5"/>
      <c r="R3" s="5"/>
      <c r="S3" s="5"/>
      <c r="T3" s="5"/>
      <c r="U3" s="12"/>
      <c r="V3" s="12"/>
      <c r="W3" s="12"/>
      <c r="X3" s="5"/>
      <c r="Y3" s="5"/>
      <c r="Z3" s="12"/>
      <c r="AA3" s="5"/>
      <c r="AB3" s="5"/>
      <c r="AC3" s="5"/>
      <c r="AD3" s="14"/>
    </row>
    <row r="4" s="1" customFormat="1" spans="1:30">
      <c r="A4" s="17">
        <v>1</v>
      </c>
      <c r="B4" s="17" t="s">
        <v>32</v>
      </c>
      <c r="C4" s="17" t="s">
        <v>33</v>
      </c>
      <c r="D4" s="17" t="s">
        <v>34</v>
      </c>
      <c r="E4" s="27">
        <v>93.0654</v>
      </c>
      <c r="F4" s="27">
        <v>79.10559</v>
      </c>
      <c r="G4" s="17">
        <v>1</v>
      </c>
      <c r="H4" s="82" t="str">
        <f t="shared" ref="H4:H10" si="0">TEXT(G4/7,"0.00%")</f>
        <v>14.29%</v>
      </c>
      <c r="I4" s="17">
        <v>2</v>
      </c>
      <c r="J4" s="82"/>
      <c r="K4" s="17">
        <v>0.5</v>
      </c>
      <c r="L4" s="17">
        <v>0.5</v>
      </c>
      <c r="M4" s="17">
        <v>1.69</v>
      </c>
      <c r="N4" s="17">
        <v>1.5</v>
      </c>
      <c r="O4" s="17">
        <v>2.42</v>
      </c>
      <c r="P4" s="17">
        <v>4</v>
      </c>
      <c r="Q4" s="17">
        <v>0.9</v>
      </c>
      <c r="R4" s="17">
        <v>1</v>
      </c>
      <c r="S4" s="17"/>
      <c r="T4" s="27"/>
      <c r="U4" s="27">
        <v>12.51</v>
      </c>
      <c r="V4" s="17">
        <v>1</v>
      </c>
      <c r="W4" s="82" t="str">
        <f t="shared" ref="W4:W10" si="1">TEXT(V4/7,"0.00%")</f>
        <v>14.29%</v>
      </c>
      <c r="X4" s="27">
        <v>91.61559</v>
      </c>
      <c r="Y4" s="17">
        <v>1</v>
      </c>
      <c r="Z4" s="6" t="str">
        <f t="shared" ref="Z4:Z10" si="2">TEXT(Y4/7,"0.00%")</f>
        <v>14.29%</v>
      </c>
      <c r="AA4" s="17"/>
      <c r="AB4" s="82"/>
      <c r="AC4" s="15" t="s">
        <v>35</v>
      </c>
      <c r="AD4" s="82"/>
    </row>
    <row r="5" s="1" customFormat="1" spans="1:30">
      <c r="A5" s="17">
        <v>2</v>
      </c>
      <c r="B5" s="17" t="s">
        <v>32</v>
      </c>
      <c r="C5" s="17" t="s">
        <v>33</v>
      </c>
      <c r="D5" s="17" t="s">
        <v>36</v>
      </c>
      <c r="E5" s="27">
        <v>88.8379</v>
      </c>
      <c r="F5" s="27">
        <v>75.512215</v>
      </c>
      <c r="G5" s="17">
        <v>2</v>
      </c>
      <c r="H5" s="82" t="str">
        <f t="shared" si="0"/>
        <v>28.57%</v>
      </c>
      <c r="I5" s="17">
        <v>30</v>
      </c>
      <c r="J5" s="82"/>
      <c r="K5" s="17">
        <v>0.5</v>
      </c>
      <c r="L5" s="17">
        <v>0.5</v>
      </c>
      <c r="M5" s="17">
        <v>1.77</v>
      </c>
      <c r="N5" s="17"/>
      <c r="O5" s="17">
        <v>0.1</v>
      </c>
      <c r="P5" s="17"/>
      <c r="Q5" s="17"/>
      <c r="R5" s="17">
        <v>0.3</v>
      </c>
      <c r="S5" s="17"/>
      <c r="T5" s="27"/>
      <c r="U5" s="27">
        <v>3.17</v>
      </c>
      <c r="V5" s="17">
        <v>3</v>
      </c>
      <c r="W5" s="82" t="str">
        <f t="shared" si="1"/>
        <v>42.86%</v>
      </c>
      <c r="X5" s="27">
        <v>78.682215</v>
      </c>
      <c r="Y5" s="17">
        <v>2</v>
      </c>
      <c r="Z5" s="6" t="str">
        <f t="shared" si="2"/>
        <v>28.57%</v>
      </c>
      <c r="AA5" s="17"/>
      <c r="AB5" s="82"/>
      <c r="AC5" s="15" t="s">
        <v>37</v>
      </c>
      <c r="AD5" s="82"/>
    </row>
    <row r="6" s="1" customFormat="1" spans="1:30">
      <c r="A6" s="17">
        <v>3</v>
      </c>
      <c r="B6" s="17" t="s">
        <v>32</v>
      </c>
      <c r="C6" s="17" t="s">
        <v>33</v>
      </c>
      <c r="D6" s="17" t="s">
        <v>38</v>
      </c>
      <c r="E6" s="27">
        <v>87.1405</v>
      </c>
      <c r="F6" s="27">
        <v>74.069425</v>
      </c>
      <c r="G6" s="17">
        <v>3</v>
      </c>
      <c r="H6" s="82" t="str">
        <f t="shared" si="0"/>
        <v>42.86%</v>
      </c>
      <c r="I6" s="17">
        <v>39</v>
      </c>
      <c r="J6" s="82"/>
      <c r="K6" s="17">
        <v>0.5</v>
      </c>
      <c r="L6" s="17">
        <v>0.5</v>
      </c>
      <c r="M6" s="27">
        <v>1.7</v>
      </c>
      <c r="N6" s="17"/>
      <c r="O6" s="17"/>
      <c r="P6" s="17"/>
      <c r="Q6" s="17"/>
      <c r="R6" s="17">
        <v>0.3</v>
      </c>
      <c r="S6" s="17"/>
      <c r="T6" s="27"/>
      <c r="U6" s="27">
        <v>3</v>
      </c>
      <c r="V6" s="17">
        <v>5</v>
      </c>
      <c r="W6" s="82" t="str">
        <f t="shared" si="1"/>
        <v>71.43%</v>
      </c>
      <c r="X6" s="27">
        <v>77.069425</v>
      </c>
      <c r="Y6" s="17">
        <v>3</v>
      </c>
      <c r="Z6" s="6" t="str">
        <f t="shared" si="2"/>
        <v>42.86%</v>
      </c>
      <c r="AA6" s="17"/>
      <c r="AB6" s="82"/>
      <c r="AC6" s="6"/>
      <c r="AD6" s="82"/>
    </row>
    <row r="7" s="1" customFormat="1" spans="1:30">
      <c r="A7" s="17">
        <v>4</v>
      </c>
      <c r="B7" s="17" t="s">
        <v>32</v>
      </c>
      <c r="C7" s="17" t="s">
        <v>33</v>
      </c>
      <c r="D7" s="17">
        <v>1120223730</v>
      </c>
      <c r="E7" s="27">
        <v>87.0078</v>
      </c>
      <c r="F7" s="27">
        <v>73.95663</v>
      </c>
      <c r="G7" s="17">
        <v>4</v>
      </c>
      <c r="H7" s="82" t="str">
        <f t="shared" si="0"/>
        <v>57.14%</v>
      </c>
      <c r="I7" s="17">
        <v>49</v>
      </c>
      <c r="J7" s="82"/>
      <c r="K7" s="17">
        <v>0.5</v>
      </c>
      <c r="L7" s="17">
        <v>0.5</v>
      </c>
      <c r="M7" s="17">
        <v>1.66</v>
      </c>
      <c r="N7" s="17"/>
      <c r="O7" s="17"/>
      <c r="P7" s="17"/>
      <c r="Q7" s="17"/>
      <c r="R7" s="17">
        <v>0.3</v>
      </c>
      <c r="S7" s="17"/>
      <c r="T7" s="27"/>
      <c r="U7" s="27">
        <v>2.96</v>
      </c>
      <c r="V7" s="17">
        <v>7</v>
      </c>
      <c r="W7" s="82" t="str">
        <f t="shared" si="1"/>
        <v>100.00%</v>
      </c>
      <c r="X7" s="27">
        <v>76.91663</v>
      </c>
      <c r="Y7" s="17">
        <v>4</v>
      </c>
      <c r="Z7" s="6" t="str">
        <f t="shared" si="2"/>
        <v>57.14%</v>
      </c>
      <c r="AA7" s="17"/>
      <c r="AB7" s="82"/>
      <c r="AC7" s="6"/>
      <c r="AD7" s="82"/>
    </row>
    <row r="8" s="1" customFormat="1" spans="1:30">
      <c r="A8" s="17">
        <v>5</v>
      </c>
      <c r="B8" s="17" t="s">
        <v>32</v>
      </c>
      <c r="C8" s="17" t="s">
        <v>33</v>
      </c>
      <c r="D8" s="17" t="s">
        <v>39</v>
      </c>
      <c r="E8" s="27">
        <v>86.3377</v>
      </c>
      <c r="F8" s="27">
        <v>73.387045</v>
      </c>
      <c r="G8" s="17">
        <v>5</v>
      </c>
      <c r="H8" s="82" t="str">
        <f t="shared" si="0"/>
        <v>71.43%</v>
      </c>
      <c r="I8" s="17">
        <v>43</v>
      </c>
      <c r="J8" s="82"/>
      <c r="K8" s="17">
        <v>0.5</v>
      </c>
      <c r="L8" s="17">
        <v>0.5</v>
      </c>
      <c r="M8" s="17">
        <v>1.77</v>
      </c>
      <c r="N8" s="17"/>
      <c r="O8" s="17">
        <v>0.07</v>
      </c>
      <c r="P8" s="17"/>
      <c r="Q8" s="17">
        <v>0.2</v>
      </c>
      <c r="R8" s="17">
        <v>0.3</v>
      </c>
      <c r="S8" s="17"/>
      <c r="T8" s="27"/>
      <c r="U8" s="27">
        <v>3.34</v>
      </c>
      <c r="V8" s="17">
        <v>2</v>
      </c>
      <c r="W8" s="82" t="str">
        <f t="shared" si="1"/>
        <v>28.57%</v>
      </c>
      <c r="X8" s="27">
        <v>76.727045</v>
      </c>
      <c r="Y8" s="17">
        <v>5</v>
      </c>
      <c r="Z8" s="6" t="str">
        <f t="shared" si="2"/>
        <v>71.43%</v>
      </c>
      <c r="AA8" s="17"/>
      <c r="AB8" s="82"/>
      <c r="AC8" s="15"/>
      <c r="AD8" s="82"/>
    </row>
    <row r="9" s="1" customFormat="1" spans="1:30">
      <c r="A9" s="17">
        <v>6</v>
      </c>
      <c r="B9" s="17" t="s">
        <v>32</v>
      </c>
      <c r="C9" s="17" t="s">
        <v>33</v>
      </c>
      <c r="D9" s="17" t="s">
        <v>40</v>
      </c>
      <c r="E9" s="27">
        <v>85.7589</v>
      </c>
      <c r="F9" s="27">
        <v>72.895065</v>
      </c>
      <c r="G9" s="17">
        <v>6</v>
      </c>
      <c r="H9" s="82" t="str">
        <f t="shared" si="0"/>
        <v>85.71%</v>
      </c>
      <c r="I9" s="17">
        <v>73</v>
      </c>
      <c r="J9" s="82"/>
      <c r="K9" s="17">
        <v>0.5</v>
      </c>
      <c r="L9" s="17">
        <v>0.5</v>
      </c>
      <c r="M9" s="27">
        <v>1.7</v>
      </c>
      <c r="N9" s="17"/>
      <c r="O9" s="17"/>
      <c r="P9" s="17"/>
      <c r="Q9" s="17"/>
      <c r="R9" s="17">
        <v>0.3</v>
      </c>
      <c r="S9" s="17"/>
      <c r="T9" s="27"/>
      <c r="U9" s="27">
        <v>3</v>
      </c>
      <c r="V9" s="17">
        <v>5</v>
      </c>
      <c r="W9" s="82" t="str">
        <f t="shared" si="1"/>
        <v>71.43%</v>
      </c>
      <c r="X9" s="27">
        <v>75.895065</v>
      </c>
      <c r="Y9" s="17">
        <v>6</v>
      </c>
      <c r="Z9" s="6" t="str">
        <f t="shared" si="2"/>
        <v>85.71%</v>
      </c>
      <c r="AA9" s="17"/>
      <c r="AB9" s="82"/>
      <c r="AC9" s="15"/>
      <c r="AD9" s="82"/>
    </row>
    <row r="10" s="1" customFormat="1" spans="1:30">
      <c r="A10" s="17">
        <v>7</v>
      </c>
      <c r="B10" s="17" t="s">
        <v>32</v>
      </c>
      <c r="C10" s="17" t="s">
        <v>33</v>
      </c>
      <c r="D10" s="17" t="s">
        <v>41</v>
      </c>
      <c r="E10" s="27">
        <v>85.5778</v>
      </c>
      <c r="F10" s="27">
        <v>72.74113</v>
      </c>
      <c r="G10" s="17">
        <v>7</v>
      </c>
      <c r="H10" s="82" t="str">
        <f t="shared" si="0"/>
        <v>100.00%</v>
      </c>
      <c r="I10" s="17">
        <v>24</v>
      </c>
      <c r="J10" s="82"/>
      <c r="K10" s="17">
        <v>0.5</v>
      </c>
      <c r="L10" s="17">
        <v>0.5</v>
      </c>
      <c r="M10" s="27">
        <v>1.72</v>
      </c>
      <c r="N10" s="17"/>
      <c r="O10" s="17"/>
      <c r="P10" s="17"/>
      <c r="Q10" s="17"/>
      <c r="R10" s="17">
        <v>0.3</v>
      </c>
      <c r="S10" s="17"/>
      <c r="T10" s="27"/>
      <c r="U10" s="27">
        <v>3.02</v>
      </c>
      <c r="V10" s="17">
        <v>4</v>
      </c>
      <c r="W10" s="82" t="str">
        <f t="shared" si="1"/>
        <v>57.14%</v>
      </c>
      <c r="X10" s="27">
        <v>75.76113</v>
      </c>
      <c r="Y10" s="17">
        <v>7</v>
      </c>
      <c r="Z10" s="6" t="str">
        <f t="shared" si="2"/>
        <v>100.00%</v>
      </c>
      <c r="AA10" s="17"/>
      <c r="AB10" s="82"/>
      <c r="AC10" s="15"/>
      <c r="AD10" s="82"/>
    </row>
  </sheetData>
  <autoFilter xmlns:etc="http://www.wps.cn/officeDocument/2017/etCustomData" ref="A2:AD10" etc:filterBottomFollowUsedRange="0">
    <sortState ref="A2:AD10">
      <sortCondition ref="Y2"/>
    </sortState>
    <extLst/>
  </autoFilter>
  <mergeCells count="30">
    <mergeCell ref="A1:AD1"/>
    <mergeCell ref="K2:L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7"/>
  <sheetViews>
    <sheetView topLeftCell="G1" workbookViewId="0">
      <selection activeCell="W16" sqref="W16"/>
    </sheetView>
  </sheetViews>
  <sheetFormatPr defaultColWidth="9" defaultRowHeight="13.5"/>
  <cols>
    <col min="4" max="4" width="15.875" customWidth="1"/>
    <col min="13" max="13" width="9.5" customWidth="1"/>
  </cols>
  <sheetData>
    <row r="1" ht="20.25" spans="1:30">
      <c r="A1" s="65" t="s">
        <v>42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</row>
    <row r="2" spans="1:30">
      <c r="A2" s="67" t="s">
        <v>1</v>
      </c>
      <c r="B2" s="67" t="s">
        <v>2</v>
      </c>
      <c r="C2" s="67" t="s">
        <v>3</v>
      </c>
      <c r="D2" s="67" t="s">
        <v>4</v>
      </c>
      <c r="E2" s="67" t="s">
        <v>5</v>
      </c>
      <c r="F2" s="67" t="s">
        <v>6</v>
      </c>
      <c r="G2" s="67" t="s">
        <v>7</v>
      </c>
      <c r="H2" s="67" t="s">
        <v>8</v>
      </c>
      <c r="I2" s="67" t="s">
        <v>9</v>
      </c>
      <c r="J2" s="67" t="s">
        <v>10</v>
      </c>
      <c r="K2" s="67" t="s">
        <v>11</v>
      </c>
      <c r="L2" s="68"/>
      <c r="M2" s="67" t="s">
        <v>12</v>
      </c>
      <c r="N2" s="67" t="s">
        <v>13</v>
      </c>
      <c r="O2" s="67" t="s">
        <v>14</v>
      </c>
      <c r="P2" s="67" t="s">
        <v>15</v>
      </c>
      <c r="Q2" s="67" t="s">
        <v>16</v>
      </c>
      <c r="R2" s="67" t="s">
        <v>17</v>
      </c>
      <c r="S2" s="67" t="s">
        <v>18</v>
      </c>
      <c r="T2" s="67" t="s">
        <v>19</v>
      </c>
      <c r="U2" s="77" t="s">
        <v>20</v>
      </c>
      <c r="V2" s="77" t="s">
        <v>21</v>
      </c>
      <c r="W2" s="77" t="s">
        <v>22</v>
      </c>
      <c r="X2" s="67" t="s">
        <v>23</v>
      </c>
      <c r="Y2" s="67" t="s">
        <v>24</v>
      </c>
      <c r="Z2" s="77" t="s">
        <v>25</v>
      </c>
      <c r="AA2" s="67" t="s">
        <v>26</v>
      </c>
      <c r="AB2" s="67" t="s">
        <v>27</v>
      </c>
      <c r="AC2" s="67" t="s">
        <v>28</v>
      </c>
      <c r="AD2" s="80" t="s">
        <v>29</v>
      </c>
    </row>
    <row r="3" ht="36" spans="1:30">
      <c r="A3" s="68"/>
      <c r="B3" s="68"/>
      <c r="C3" s="68"/>
      <c r="D3" s="68"/>
      <c r="E3" s="68"/>
      <c r="F3" s="68"/>
      <c r="G3" s="68"/>
      <c r="H3" s="68"/>
      <c r="I3" s="68"/>
      <c r="J3" s="68"/>
      <c r="K3" s="67" t="s">
        <v>30</v>
      </c>
      <c r="L3" s="67" t="s">
        <v>31</v>
      </c>
      <c r="M3" s="68"/>
      <c r="N3" s="68"/>
      <c r="O3" s="68"/>
      <c r="P3" s="68"/>
      <c r="Q3" s="68"/>
      <c r="R3" s="68"/>
      <c r="S3" s="68"/>
      <c r="T3" s="68"/>
      <c r="U3" s="78"/>
      <c r="V3" s="78"/>
      <c r="W3" s="78"/>
      <c r="X3" s="68"/>
      <c r="Y3" s="68"/>
      <c r="Z3" s="78"/>
      <c r="AA3" s="68"/>
      <c r="AB3" s="68"/>
      <c r="AC3" s="68"/>
      <c r="AD3" s="81"/>
    </row>
    <row r="4" spans="1:30">
      <c r="A4" s="69">
        <v>1</v>
      </c>
      <c r="B4" s="21" t="s">
        <v>43</v>
      </c>
      <c r="C4" s="21" t="s">
        <v>44</v>
      </c>
      <c r="D4" s="70">
        <v>1120230868</v>
      </c>
      <c r="E4" s="22">
        <v>96.4757</v>
      </c>
      <c r="F4" s="22">
        <v>82.004345</v>
      </c>
      <c r="G4" s="71">
        <f>RANK(E4,$E$4:$E$17,0)</f>
        <v>1</v>
      </c>
      <c r="H4" s="45">
        <f t="shared" ref="H4:H17" si="0">G4/14</f>
        <v>0.0714285714285714</v>
      </c>
      <c r="I4" s="21">
        <v>1</v>
      </c>
      <c r="J4" s="73"/>
      <c r="K4" s="21">
        <v>0.5</v>
      </c>
      <c r="L4" s="21">
        <v>0.5</v>
      </c>
      <c r="M4" s="74">
        <v>1.68</v>
      </c>
      <c r="N4" s="21">
        <v>1.5</v>
      </c>
      <c r="O4" s="21">
        <v>4.5</v>
      </c>
      <c r="P4" s="21">
        <v>4</v>
      </c>
      <c r="Q4" s="21">
        <v>1</v>
      </c>
      <c r="R4" s="21">
        <v>1</v>
      </c>
      <c r="S4" s="73"/>
      <c r="T4" s="69">
        <v>0</v>
      </c>
      <c r="U4" s="22">
        <v>14.68</v>
      </c>
      <c r="V4" s="21">
        <f>RANK(U4,$U$4:$U$17,0)</f>
        <v>2</v>
      </c>
      <c r="W4" s="79">
        <f t="shared" ref="W4:W17" si="1">V4/14</f>
        <v>0.142857142857143</v>
      </c>
      <c r="X4" s="22">
        <v>96.684345</v>
      </c>
      <c r="Y4" s="21">
        <f>RANK(X4,$X$4:$X$17,0)</f>
        <v>1</v>
      </c>
      <c r="Z4" s="79">
        <f t="shared" ref="Z4:Z17" si="2">Y4/14</f>
        <v>0.0714285714285714</v>
      </c>
      <c r="AA4" s="21"/>
      <c r="AB4" s="73"/>
      <c r="AC4" s="69" t="s">
        <v>35</v>
      </c>
      <c r="AD4" s="73"/>
    </row>
    <row r="5" spans="1:30">
      <c r="A5" s="69">
        <v>2</v>
      </c>
      <c r="B5" s="21" t="s">
        <v>45</v>
      </c>
      <c r="C5" s="21" t="s">
        <v>44</v>
      </c>
      <c r="D5" s="70">
        <v>1120230310</v>
      </c>
      <c r="E5" s="22">
        <v>94.9252</v>
      </c>
      <c r="F5" s="22">
        <v>80.68642</v>
      </c>
      <c r="G5" s="71">
        <f>RANK(E5,$E$4:$E$17,0)</f>
        <v>2</v>
      </c>
      <c r="H5" s="45">
        <f t="shared" si="0"/>
        <v>0.142857142857143</v>
      </c>
      <c r="I5" s="21">
        <v>8</v>
      </c>
      <c r="J5" s="73"/>
      <c r="K5" s="21">
        <v>0.5</v>
      </c>
      <c r="L5" s="21">
        <v>0.5</v>
      </c>
      <c r="M5" s="74">
        <v>1.7</v>
      </c>
      <c r="N5" s="21">
        <v>1.5</v>
      </c>
      <c r="O5" s="21">
        <v>3.2</v>
      </c>
      <c r="P5" s="21">
        <v>4</v>
      </c>
      <c r="Q5" s="21">
        <v>1</v>
      </c>
      <c r="R5" s="21">
        <v>0.3</v>
      </c>
      <c r="S5" s="73"/>
      <c r="T5" s="69">
        <v>0</v>
      </c>
      <c r="U5" s="22">
        <v>12.7</v>
      </c>
      <c r="V5" s="21">
        <f>RANK(U5,$U$4:$U$17,0)</f>
        <v>3</v>
      </c>
      <c r="W5" s="79">
        <f t="shared" si="1"/>
        <v>0.214285714285714</v>
      </c>
      <c r="X5" s="22">
        <v>93.38642</v>
      </c>
      <c r="Y5" s="21">
        <f>RANK(X5,$X$4:$X$17,0)</f>
        <v>2</v>
      </c>
      <c r="Z5" s="79">
        <f t="shared" si="2"/>
        <v>0.142857142857143</v>
      </c>
      <c r="AA5" s="21"/>
      <c r="AB5" s="73"/>
      <c r="AC5" s="69" t="s">
        <v>46</v>
      </c>
      <c r="AD5" s="73"/>
    </row>
    <row r="6" spans="1:30">
      <c r="A6" s="69">
        <v>3</v>
      </c>
      <c r="B6" s="21" t="s">
        <v>43</v>
      </c>
      <c r="C6" s="21" t="s">
        <v>44</v>
      </c>
      <c r="D6" s="70">
        <v>1120230196</v>
      </c>
      <c r="E6" s="22">
        <v>91.55</v>
      </c>
      <c r="F6" s="22">
        <v>77.8175</v>
      </c>
      <c r="G6" s="71">
        <f>RANK(E6,$E$4:$E$17,0)</f>
        <v>6</v>
      </c>
      <c r="H6" s="45">
        <f t="shared" si="0"/>
        <v>0.428571428571429</v>
      </c>
      <c r="I6" s="21">
        <v>79</v>
      </c>
      <c r="J6" s="73"/>
      <c r="K6" s="21">
        <v>0.5</v>
      </c>
      <c r="L6" s="21">
        <v>0.5</v>
      </c>
      <c r="M6" s="74">
        <v>1.73</v>
      </c>
      <c r="N6" s="21">
        <v>1.5</v>
      </c>
      <c r="O6" s="21">
        <v>4.5</v>
      </c>
      <c r="P6" s="21">
        <v>4</v>
      </c>
      <c r="Q6" s="21">
        <v>1</v>
      </c>
      <c r="R6" s="21">
        <v>1</v>
      </c>
      <c r="S6" s="73"/>
      <c r="T6" s="69">
        <v>0</v>
      </c>
      <c r="U6" s="22">
        <v>14.73</v>
      </c>
      <c r="V6" s="21">
        <f>RANK(U6,$U$4:$U$17,0)</f>
        <v>1</v>
      </c>
      <c r="W6" s="79">
        <f t="shared" si="1"/>
        <v>0.0714285714285714</v>
      </c>
      <c r="X6" s="22">
        <v>92.5475</v>
      </c>
      <c r="Y6" s="21">
        <f>RANK(X6,$X$4:$X$17,0)</f>
        <v>3</v>
      </c>
      <c r="Z6" s="79">
        <f t="shared" si="2"/>
        <v>0.214285714285714</v>
      </c>
      <c r="AA6" s="21"/>
      <c r="AB6" s="73"/>
      <c r="AC6" s="17" t="s">
        <v>37</v>
      </c>
      <c r="AD6" s="73"/>
    </row>
    <row r="7" spans="1:30">
      <c r="A7" s="69">
        <v>4</v>
      </c>
      <c r="B7" s="21" t="s">
        <v>32</v>
      </c>
      <c r="C7" s="21" t="s">
        <v>44</v>
      </c>
      <c r="D7" s="70">
        <v>1120230304</v>
      </c>
      <c r="E7" s="22">
        <v>94.6857</v>
      </c>
      <c r="F7" s="22">
        <v>80.482845</v>
      </c>
      <c r="G7" s="71">
        <f>RANK(E7,$E$4:$E$17,0)</f>
        <v>3</v>
      </c>
      <c r="H7" s="45">
        <f t="shared" si="0"/>
        <v>0.214285714285714</v>
      </c>
      <c r="I7" s="21">
        <v>5</v>
      </c>
      <c r="J7" s="73"/>
      <c r="K7" s="21">
        <v>0.5</v>
      </c>
      <c r="L7" s="21">
        <v>0.5</v>
      </c>
      <c r="M7" s="75">
        <v>1.72</v>
      </c>
      <c r="N7" s="21">
        <v>0.2</v>
      </c>
      <c r="O7" s="21">
        <v>3.04</v>
      </c>
      <c r="P7" s="21">
        <v>4</v>
      </c>
      <c r="Q7" s="21">
        <v>1</v>
      </c>
      <c r="R7" s="21">
        <v>1</v>
      </c>
      <c r="S7" s="73"/>
      <c r="T7" s="69">
        <v>0</v>
      </c>
      <c r="U7" s="22">
        <v>11.96</v>
      </c>
      <c r="V7" s="21">
        <f>RANK(U7,$U$4:$U$17,0)</f>
        <v>6</v>
      </c>
      <c r="W7" s="79">
        <f t="shared" si="1"/>
        <v>0.428571428571429</v>
      </c>
      <c r="X7" s="22">
        <v>92.442845</v>
      </c>
      <c r="Y7" s="21">
        <f>RANK(X7,$X$4:$X$17,0)</f>
        <v>4</v>
      </c>
      <c r="Z7" s="79">
        <f t="shared" si="2"/>
        <v>0.285714285714286</v>
      </c>
      <c r="AA7" s="21"/>
      <c r="AB7" s="73"/>
      <c r="AC7" s="17" t="s">
        <v>37</v>
      </c>
      <c r="AD7" s="73"/>
    </row>
    <row r="8" spans="1:30">
      <c r="A8" s="69">
        <v>5</v>
      </c>
      <c r="B8" s="21" t="s">
        <v>32</v>
      </c>
      <c r="C8" s="21" t="s">
        <v>44</v>
      </c>
      <c r="D8" s="70">
        <v>1120230307</v>
      </c>
      <c r="E8" s="22">
        <v>92.4</v>
      </c>
      <c r="F8" s="22">
        <v>78.54</v>
      </c>
      <c r="G8" s="71">
        <f>RANK(E8,$E$4:$E$17,0)</f>
        <v>5</v>
      </c>
      <c r="H8" s="45">
        <f t="shared" si="0"/>
        <v>0.357142857142857</v>
      </c>
      <c r="I8" s="21">
        <v>3</v>
      </c>
      <c r="J8" s="73"/>
      <c r="K8" s="21">
        <v>0.5</v>
      </c>
      <c r="L8" s="21">
        <v>0.5</v>
      </c>
      <c r="M8" s="75">
        <v>1.68</v>
      </c>
      <c r="N8" s="21">
        <v>0.3</v>
      </c>
      <c r="O8" s="21">
        <v>3.15</v>
      </c>
      <c r="P8" s="21">
        <v>4</v>
      </c>
      <c r="Q8" s="21">
        <v>0.4</v>
      </c>
      <c r="R8" s="21">
        <v>0.3</v>
      </c>
      <c r="S8" s="73"/>
      <c r="T8" s="69">
        <v>0</v>
      </c>
      <c r="U8" s="22">
        <v>10.83</v>
      </c>
      <c r="V8" s="21">
        <f>RANK(U8,$U$4:$U$17,0)</f>
        <v>7</v>
      </c>
      <c r="W8" s="79">
        <f t="shared" si="1"/>
        <v>0.5</v>
      </c>
      <c r="X8" s="22">
        <v>89.37</v>
      </c>
      <c r="Y8" s="21">
        <f>RANK(X8,$X$4:$X$17,0)</f>
        <v>5</v>
      </c>
      <c r="Z8" s="79">
        <f t="shared" si="2"/>
        <v>0.357142857142857</v>
      </c>
      <c r="AA8" s="21"/>
      <c r="AB8" s="73"/>
      <c r="AC8" s="17" t="s">
        <v>37</v>
      </c>
      <c r="AD8" s="73"/>
    </row>
    <row r="9" spans="1:30">
      <c r="A9" s="69">
        <v>6</v>
      </c>
      <c r="B9" s="21" t="s">
        <v>45</v>
      </c>
      <c r="C9" s="21" t="s">
        <v>44</v>
      </c>
      <c r="D9" s="70">
        <v>1120230193</v>
      </c>
      <c r="E9" s="22">
        <v>88.9029</v>
      </c>
      <c r="F9" s="22">
        <v>75.567465</v>
      </c>
      <c r="G9" s="71">
        <f>RANK(E9,$E$4:$E$17,0)</f>
        <v>11</v>
      </c>
      <c r="H9" s="45">
        <f t="shared" si="0"/>
        <v>0.785714285714286</v>
      </c>
      <c r="I9" s="21">
        <v>25</v>
      </c>
      <c r="J9" s="73"/>
      <c r="K9" s="21">
        <v>0.5</v>
      </c>
      <c r="L9" s="21">
        <v>0.5</v>
      </c>
      <c r="M9" s="74">
        <v>1.70286</v>
      </c>
      <c r="N9" s="21">
        <v>0.9</v>
      </c>
      <c r="O9" s="21">
        <v>3.9</v>
      </c>
      <c r="P9" s="21">
        <v>4</v>
      </c>
      <c r="Q9" s="21">
        <v>0.7</v>
      </c>
      <c r="R9" s="21">
        <v>0.3</v>
      </c>
      <c r="S9" s="73"/>
      <c r="T9" s="69">
        <v>0</v>
      </c>
      <c r="U9" s="22">
        <v>12.50286</v>
      </c>
      <c r="V9" s="21">
        <f>RANK(U9,$U$4:$U$17,0)</f>
        <v>4</v>
      </c>
      <c r="W9" s="79">
        <f t="shared" si="1"/>
        <v>0.285714285714286</v>
      </c>
      <c r="X9" s="22">
        <v>88.070325</v>
      </c>
      <c r="Y9" s="21">
        <f>RANK(X9,$X$4:$X$17,0)</f>
        <v>6</v>
      </c>
      <c r="Z9" s="79">
        <f t="shared" si="2"/>
        <v>0.428571428571429</v>
      </c>
      <c r="AA9" s="21"/>
      <c r="AB9" s="73"/>
      <c r="AC9" s="17"/>
      <c r="AD9" s="73"/>
    </row>
    <row r="10" spans="1:30">
      <c r="A10" s="69">
        <v>7</v>
      </c>
      <c r="B10" s="21" t="s">
        <v>47</v>
      </c>
      <c r="C10" s="21" t="s">
        <v>44</v>
      </c>
      <c r="D10" s="70">
        <v>1120230431</v>
      </c>
      <c r="E10" s="22">
        <v>88.886</v>
      </c>
      <c r="F10" s="22">
        <v>75.5531</v>
      </c>
      <c r="G10" s="71">
        <f>RANK(E10,$E$4:$E$17,0)</f>
        <v>12</v>
      </c>
      <c r="H10" s="45">
        <f t="shared" si="0"/>
        <v>0.857142857142857</v>
      </c>
      <c r="I10" s="21">
        <v>46</v>
      </c>
      <c r="J10" s="73"/>
      <c r="K10" s="21">
        <v>0.5</v>
      </c>
      <c r="L10" s="21">
        <v>0.5</v>
      </c>
      <c r="M10" s="75">
        <v>1.69571428571429</v>
      </c>
      <c r="N10" s="21">
        <v>0.3</v>
      </c>
      <c r="O10" s="21">
        <v>4.5</v>
      </c>
      <c r="P10" s="21">
        <v>4</v>
      </c>
      <c r="Q10" s="21">
        <v>0.6</v>
      </c>
      <c r="R10" s="21"/>
      <c r="S10" s="73"/>
      <c r="T10" s="69">
        <v>0</v>
      </c>
      <c r="U10" s="22">
        <v>12.0957142857143</v>
      </c>
      <c r="V10" s="21">
        <f>RANK(U10,$U$4:$U$17,0)</f>
        <v>5</v>
      </c>
      <c r="W10" s="79">
        <f t="shared" si="1"/>
        <v>0.357142857142857</v>
      </c>
      <c r="X10" s="22">
        <v>87.6488142857143</v>
      </c>
      <c r="Y10" s="21">
        <f>RANK(X10,$X$4:$X$17,0)</f>
        <v>7</v>
      </c>
      <c r="Z10" s="79">
        <f t="shared" si="2"/>
        <v>0.5</v>
      </c>
      <c r="AA10" s="21"/>
      <c r="AB10" s="73"/>
      <c r="AC10" s="17"/>
      <c r="AD10" s="73"/>
    </row>
    <row r="11" spans="1:30">
      <c r="A11" s="69">
        <v>8</v>
      </c>
      <c r="B11" s="21" t="s">
        <v>32</v>
      </c>
      <c r="C11" s="21" t="s">
        <v>44</v>
      </c>
      <c r="D11" s="70">
        <v>1120230875</v>
      </c>
      <c r="E11" s="22">
        <v>91.5248</v>
      </c>
      <c r="F11" s="22">
        <v>77.79608</v>
      </c>
      <c r="G11" s="71">
        <f>RANK(E11,$E$4:$E$17,0)</f>
        <v>7</v>
      </c>
      <c r="H11" s="45">
        <f t="shared" si="0"/>
        <v>0.5</v>
      </c>
      <c r="I11" s="21">
        <v>13</v>
      </c>
      <c r="J11" s="73"/>
      <c r="K11" s="21">
        <v>0.5</v>
      </c>
      <c r="L11" s="21">
        <v>0.5</v>
      </c>
      <c r="M11" s="75">
        <v>1.64</v>
      </c>
      <c r="N11" s="21"/>
      <c r="O11" s="76">
        <v>1.5</v>
      </c>
      <c r="P11" s="21">
        <v>4</v>
      </c>
      <c r="Q11" s="21">
        <v>0.8</v>
      </c>
      <c r="R11" s="21">
        <v>0.7</v>
      </c>
      <c r="S11" s="73"/>
      <c r="T11" s="69">
        <v>0</v>
      </c>
      <c r="U11" s="22">
        <v>9.64</v>
      </c>
      <c r="V11" s="21">
        <f>RANK(U11,$U$4:$U$17,0)</f>
        <v>10</v>
      </c>
      <c r="W11" s="79">
        <f t="shared" si="1"/>
        <v>0.714285714285714</v>
      </c>
      <c r="X11" s="22">
        <v>87.43608</v>
      </c>
      <c r="Y11" s="21">
        <f>RANK(X11,$X$4:$X$17,0)</f>
        <v>8</v>
      </c>
      <c r="Z11" s="79">
        <f t="shared" si="2"/>
        <v>0.571428571428571</v>
      </c>
      <c r="AA11" s="21"/>
      <c r="AB11" s="73"/>
      <c r="AC11" s="17"/>
      <c r="AD11" s="73"/>
    </row>
    <row r="12" spans="1:30">
      <c r="A12" s="69">
        <v>9</v>
      </c>
      <c r="B12" s="21" t="s">
        <v>47</v>
      </c>
      <c r="C12" s="21" t="s">
        <v>44</v>
      </c>
      <c r="D12" s="70">
        <v>1120230210</v>
      </c>
      <c r="E12" s="22">
        <v>93.9885</v>
      </c>
      <c r="F12" s="22">
        <v>79.890225</v>
      </c>
      <c r="G12" s="71">
        <f>RANK(E12,$E$4:$E$17,0)</f>
        <v>4</v>
      </c>
      <c r="H12" s="45">
        <f t="shared" si="0"/>
        <v>0.285714285714286</v>
      </c>
      <c r="I12" s="21">
        <v>26</v>
      </c>
      <c r="J12" s="73"/>
      <c r="K12" s="21">
        <v>0.5</v>
      </c>
      <c r="L12" s="21">
        <v>0.5</v>
      </c>
      <c r="M12" s="75">
        <v>1.69</v>
      </c>
      <c r="N12" s="21">
        <v>0.7</v>
      </c>
      <c r="O12" s="21">
        <v>1</v>
      </c>
      <c r="P12" s="21">
        <v>2.5</v>
      </c>
      <c r="Q12" s="21">
        <v>0.2</v>
      </c>
      <c r="R12" s="21"/>
      <c r="S12" s="73"/>
      <c r="T12" s="69">
        <v>0</v>
      </c>
      <c r="U12" s="22">
        <v>7.09</v>
      </c>
      <c r="V12" s="21">
        <f>RANK(U12,$U$4:$U$17,0)</f>
        <v>12</v>
      </c>
      <c r="W12" s="79">
        <f t="shared" si="1"/>
        <v>0.857142857142857</v>
      </c>
      <c r="X12" s="22">
        <v>86.980225</v>
      </c>
      <c r="Y12" s="21">
        <f>RANK(X12,$X$4:$X$17,0)</f>
        <v>9</v>
      </c>
      <c r="Z12" s="79">
        <f t="shared" si="2"/>
        <v>0.642857142857143</v>
      </c>
      <c r="AA12" s="21"/>
      <c r="AB12" s="73"/>
      <c r="AC12" s="17"/>
      <c r="AD12" s="73"/>
    </row>
    <row r="13" spans="1:30">
      <c r="A13" s="69">
        <v>10</v>
      </c>
      <c r="B13" s="21" t="s">
        <v>43</v>
      </c>
      <c r="C13" s="21" t="s">
        <v>44</v>
      </c>
      <c r="D13" s="70">
        <v>1120230207</v>
      </c>
      <c r="E13" s="72">
        <v>89.28</v>
      </c>
      <c r="F13" s="22">
        <v>75.888</v>
      </c>
      <c r="G13" s="71">
        <f>RANK(E13,$E$4:$E$17,0)</f>
        <v>10</v>
      </c>
      <c r="H13" s="45">
        <f t="shared" si="0"/>
        <v>0.714285714285714</v>
      </c>
      <c r="I13" s="21">
        <v>64</v>
      </c>
      <c r="J13" s="73"/>
      <c r="K13" s="21">
        <v>0.5</v>
      </c>
      <c r="L13" s="21">
        <v>0.5</v>
      </c>
      <c r="M13" s="74">
        <v>1.73</v>
      </c>
      <c r="N13" s="21">
        <v>0.4</v>
      </c>
      <c r="O13" s="21">
        <v>3.4</v>
      </c>
      <c r="P13" s="21">
        <v>3.5</v>
      </c>
      <c r="Q13" s="21">
        <v>0.1</v>
      </c>
      <c r="R13" s="21"/>
      <c r="S13" s="73"/>
      <c r="T13" s="69">
        <v>0</v>
      </c>
      <c r="U13" s="22">
        <v>10.13</v>
      </c>
      <c r="V13" s="21">
        <f>RANK(U13,$U$4:$U$17,0)</f>
        <v>8</v>
      </c>
      <c r="W13" s="79">
        <f t="shared" si="1"/>
        <v>0.571428571428571</v>
      </c>
      <c r="X13" s="22">
        <v>86.018</v>
      </c>
      <c r="Y13" s="21">
        <f>RANK(X13,$X$4:$X$17,0)</f>
        <v>10</v>
      </c>
      <c r="Z13" s="79">
        <f t="shared" si="2"/>
        <v>0.714285714285714</v>
      </c>
      <c r="AA13" s="21"/>
      <c r="AB13" s="73"/>
      <c r="AC13" s="17"/>
      <c r="AD13" s="73"/>
    </row>
    <row r="14" spans="1:30">
      <c r="A14" s="69">
        <v>11</v>
      </c>
      <c r="B14" s="21" t="s">
        <v>45</v>
      </c>
      <c r="C14" s="21" t="s">
        <v>44</v>
      </c>
      <c r="D14" s="70">
        <v>1120230276</v>
      </c>
      <c r="E14" s="22">
        <v>88.7524</v>
      </c>
      <c r="F14" s="22">
        <v>75.43954</v>
      </c>
      <c r="G14" s="71">
        <f>RANK(E14,$E$4:$E$17,0)</f>
        <v>13</v>
      </c>
      <c r="H14" s="45">
        <f t="shared" si="0"/>
        <v>0.928571428571429</v>
      </c>
      <c r="I14" s="21">
        <v>52</v>
      </c>
      <c r="J14" s="73"/>
      <c r="K14" s="21">
        <v>0.5</v>
      </c>
      <c r="L14" s="21">
        <v>0.5</v>
      </c>
      <c r="M14" s="74">
        <v>1.72</v>
      </c>
      <c r="N14" s="21">
        <v>0.4</v>
      </c>
      <c r="O14" s="21">
        <v>2.3</v>
      </c>
      <c r="P14" s="21">
        <v>4</v>
      </c>
      <c r="Q14" s="21">
        <v>0.4</v>
      </c>
      <c r="R14" s="21"/>
      <c r="S14" s="73"/>
      <c r="T14" s="69">
        <v>0</v>
      </c>
      <c r="U14" s="22">
        <v>9.82</v>
      </c>
      <c r="V14" s="21">
        <f>RANK(U14,$U$4:$U$17,0)</f>
        <v>9</v>
      </c>
      <c r="W14" s="79">
        <f t="shared" si="1"/>
        <v>0.642857142857143</v>
      </c>
      <c r="X14" s="22">
        <v>85.25954</v>
      </c>
      <c r="Y14" s="21">
        <f>RANK(X14,$X$4:$X$17,0)</f>
        <v>11</v>
      </c>
      <c r="Z14" s="79">
        <f t="shared" si="2"/>
        <v>0.785714285714286</v>
      </c>
      <c r="AA14" s="21"/>
      <c r="AB14" s="73"/>
      <c r="AC14" s="17"/>
      <c r="AD14" s="73"/>
    </row>
    <row r="15" spans="1:30">
      <c r="A15" s="69">
        <v>12</v>
      </c>
      <c r="B15" s="21" t="s">
        <v>43</v>
      </c>
      <c r="C15" s="21" t="s">
        <v>44</v>
      </c>
      <c r="D15" s="70">
        <v>1120230360</v>
      </c>
      <c r="E15" s="22">
        <v>90.2</v>
      </c>
      <c r="F15" s="22">
        <v>76.67</v>
      </c>
      <c r="G15" s="71">
        <f>RANK(E15,$E$4:$E$17,0)</f>
        <v>9</v>
      </c>
      <c r="H15" s="45">
        <f t="shared" si="0"/>
        <v>0.642857142857143</v>
      </c>
      <c r="I15" s="21">
        <v>27</v>
      </c>
      <c r="J15" s="73"/>
      <c r="K15" s="21">
        <v>0.5</v>
      </c>
      <c r="L15" s="21">
        <v>0.5</v>
      </c>
      <c r="M15" s="74">
        <v>1.73</v>
      </c>
      <c r="N15" s="21"/>
      <c r="O15" s="21">
        <v>0.7</v>
      </c>
      <c r="P15" s="21">
        <v>4</v>
      </c>
      <c r="Q15" s="21">
        <v>0.2</v>
      </c>
      <c r="R15" s="21"/>
      <c r="S15" s="73"/>
      <c r="T15" s="69">
        <v>0</v>
      </c>
      <c r="U15" s="22">
        <v>7.63</v>
      </c>
      <c r="V15" s="21">
        <f>RANK(U15,$U$4:$U$17,0)</f>
        <v>11</v>
      </c>
      <c r="W15" s="79">
        <f t="shared" si="1"/>
        <v>0.785714285714286</v>
      </c>
      <c r="X15" s="22">
        <v>84.3</v>
      </c>
      <c r="Y15" s="21">
        <f>RANK(X15,$X$4:$X$17,0)</f>
        <v>12</v>
      </c>
      <c r="Z15" s="79">
        <f t="shared" si="2"/>
        <v>0.857142857142857</v>
      </c>
      <c r="AA15" s="21"/>
      <c r="AB15" s="73"/>
      <c r="AC15" s="17"/>
      <c r="AD15" s="73"/>
    </row>
    <row r="16" spans="1:30">
      <c r="A16" s="69">
        <v>13</v>
      </c>
      <c r="B16" s="21" t="s">
        <v>43</v>
      </c>
      <c r="C16" s="21" t="s">
        <v>44</v>
      </c>
      <c r="D16" s="70">
        <v>1120230433</v>
      </c>
      <c r="E16" s="72">
        <v>91.37</v>
      </c>
      <c r="F16" s="22">
        <v>77.6645</v>
      </c>
      <c r="G16" s="71">
        <f>RANK(E16,$E$4:$E$17,0)</f>
        <v>8</v>
      </c>
      <c r="H16" s="45">
        <f t="shared" si="0"/>
        <v>0.571428571428571</v>
      </c>
      <c r="I16" s="21">
        <v>20</v>
      </c>
      <c r="J16" s="73"/>
      <c r="K16" s="21">
        <v>0.5</v>
      </c>
      <c r="L16" s="21">
        <v>0.5</v>
      </c>
      <c r="M16" s="74">
        <v>1.65</v>
      </c>
      <c r="N16" s="21"/>
      <c r="O16" s="21">
        <v>2.5</v>
      </c>
      <c r="P16" s="21">
        <v>0.4</v>
      </c>
      <c r="Q16" s="21">
        <v>0.2</v>
      </c>
      <c r="R16" s="21">
        <v>0.4</v>
      </c>
      <c r="S16" s="73"/>
      <c r="T16" s="69">
        <v>0</v>
      </c>
      <c r="U16" s="22">
        <v>6.15</v>
      </c>
      <c r="V16" s="21">
        <f>RANK(U16,$U$4:$U$17,0)</f>
        <v>13</v>
      </c>
      <c r="W16" s="79">
        <f t="shared" si="1"/>
        <v>0.928571428571429</v>
      </c>
      <c r="X16" s="22">
        <v>83.8145</v>
      </c>
      <c r="Y16" s="21">
        <f>RANK(X16,$X$4:$X$17,0)</f>
        <v>13</v>
      </c>
      <c r="Z16" s="79">
        <f t="shared" si="2"/>
        <v>0.928571428571429</v>
      </c>
      <c r="AA16" s="21"/>
      <c r="AB16" s="73"/>
      <c r="AC16" s="17"/>
      <c r="AD16" s="66"/>
    </row>
    <row r="17" spans="1:30">
      <c r="A17" s="69">
        <v>14</v>
      </c>
      <c r="B17" s="21" t="s">
        <v>43</v>
      </c>
      <c r="C17" s="21" t="s">
        <v>44</v>
      </c>
      <c r="D17" s="70">
        <v>1120230311</v>
      </c>
      <c r="E17" s="22">
        <v>87.04</v>
      </c>
      <c r="F17" s="22">
        <v>73.984</v>
      </c>
      <c r="G17" s="71">
        <f>RANK(E17,$E$4:$E$17,0)</f>
        <v>14</v>
      </c>
      <c r="H17" s="45">
        <f t="shared" si="0"/>
        <v>1</v>
      </c>
      <c r="I17" s="21">
        <v>95</v>
      </c>
      <c r="J17" s="73"/>
      <c r="K17" s="21">
        <v>0.5</v>
      </c>
      <c r="L17" s="21">
        <v>0.5</v>
      </c>
      <c r="M17" s="74">
        <v>1.72</v>
      </c>
      <c r="N17" s="21"/>
      <c r="O17" s="21">
        <v>1.36</v>
      </c>
      <c r="P17" s="21"/>
      <c r="Q17" s="21">
        <v>0.25</v>
      </c>
      <c r="R17" s="21"/>
      <c r="S17" s="73"/>
      <c r="T17" s="69">
        <v>0</v>
      </c>
      <c r="U17" s="22">
        <v>4.33</v>
      </c>
      <c r="V17" s="21">
        <f>RANK(U17,$U$4:$U$17,0)</f>
        <v>14</v>
      </c>
      <c r="W17" s="79">
        <f t="shared" si="1"/>
        <v>1</v>
      </c>
      <c r="X17" s="22">
        <v>78.314</v>
      </c>
      <c r="Y17" s="21">
        <f>RANK(X17,$X$4:$X$17,0)</f>
        <v>14</v>
      </c>
      <c r="Z17" s="79">
        <f t="shared" si="2"/>
        <v>1</v>
      </c>
      <c r="AA17" s="21"/>
      <c r="AB17" s="73"/>
      <c r="AC17" s="17"/>
      <c r="AD17" s="73"/>
    </row>
  </sheetData>
  <autoFilter xmlns:etc="http://www.wps.cn/officeDocument/2017/etCustomData" ref="A2:AD17" etc:filterBottomFollowUsedRange="0">
    <sortState ref="A2:AD17">
      <sortCondition ref="Z2"/>
    </sortState>
    <extLst/>
  </autoFilter>
  <mergeCells count="30">
    <mergeCell ref="A1:AD1"/>
    <mergeCell ref="K2:L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45"/>
  <sheetViews>
    <sheetView tabSelected="1" workbookViewId="0">
      <selection activeCell="D18" sqref="D18"/>
    </sheetView>
  </sheetViews>
  <sheetFormatPr defaultColWidth="9.225" defaultRowHeight="13.5"/>
  <cols>
    <col min="3" max="3" width="10.3083333333333" customWidth="1"/>
    <col min="4" max="4" width="11.8416666666667" customWidth="1"/>
    <col min="7" max="7" width="10.1666666666667" customWidth="1"/>
  </cols>
  <sheetData>
    <row r="1" ht="20.25" spans="1:30">
      <c r="A1" s="2" t="s">
        <v>48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spans="1:3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5"/>
      <c r="M2" s="4" t="s">
        <v>12</v>
      </c>
      <c r="N2" s="4" t="s">
        <v>13</v>
      </c>
      <c r="O2" s="4" t="s">
        <v>14</v>
      </c>
      <c r="P2" s="4" t="s">
        <v>15</v>
      </c>
      <c r="Q2" s="4" t="s">
        <v>16</v>
      </c>
      <c r="R2" s="4" t="s">
        <v>17</v>
      </c>
      <c r="S2" s="4" t="s">
        <v>18</v>
      </c>
      <c r="T2" s="4" t="s">
        <v>19</v>
      </c>
      <c r="U2" s="4" t="s">
        <v>20</v>
      </c>
      <c r="V2" s="4" t="s">
        <v>21</v>
      </c>
      <c r="W2" s="4" t="s">
        <v>22</v>
      </c>
      <c r="X2" s="4" t="s">
        <v>23</v>
      </c>
      <c r="Y2" s="4" t="s">
        <v>24</v>
      </c>
      <c r="Z2" s="4" t="s">
        <v>25</v>
      </c>
      <c r="AA2" s="4" t="s">
        <v>26</v>
      </c>
      <c r="AB2" s="4" t="s">
        <v>27</v>
      </c>
      <c r="AC2" s="4" t="s">
        <v>28</v>
      </c>
      <c r="AD2" s="13" t="s">
        <v>29</v>
      </c>
    </row>
    <row r="3" ht="36" spans="1:30">
      <c r="A3" s="5"/>
      <c r="B3" s="5"/>
      <c r="C3" s="5"/>
      <c r="D3" s="5"/>
      <c r="E3" s="5"/>
      <c r="F3" s="5"/>
      <c r="G3" s="5"/>
      <c r="H3" s="5"/>
      <c r="I3" s="5"/>
      <c r="J3" s="5"/>
      <c r="K3" s="4" t="s">
        <v>30</v>
      </c>
      <c r="L3" s="4" t="s">
        <v>31</v>
      </c>
      <c r="M3" s="5"/>
      <c r="N3" s="5"/>
      <c r="O3" s="5"/>
      <c r="P3" s="5"/>
      <c r="Q3" s="5"/>
      <c r="R3" s="5"/>
      <c r="S3" s="5"/>
      <c r="T3" s="5"/>
      <c r="U3" s="4"/>
      <c r="V3" s="4"/>
      <c r="W3" s="4"/>
      <c r="X3" s="5"/>
      <c r="Y3" s="5"/>
      <c r="Z3" s="4"/>
      <c r="AA3" s="5"/>
      <c r="AB3" s="5"/>
      <c r="AC3" s="5"/>
      <c r="AD3" s="14"/>
    </row>
    <row r="4" spans="1:30">
      <c r="A4" s="6">
        <v>1</v>
      </c>
      <c r="B4" s="7" t="s">
        <v>47</v>
      </c>
      <c r="C4" s="7" t="s">
        <v>49</v>
      </c>
      <c r="D4" s="7" t="s">
        <v>50</v>
      </c>
      <c r="E4" s="48">
        <v>93.4054</v>
      </c>
      <c r="F4" s="59">
        <v>79.39459</v>
      </c>
      <c r="G4" s="60">
        <f>RANK(F4,F:F)</f>
        <v>4</v>
      </c>
      <c r="H4" s="61">
        <f t="shared" ref="H4:H45" si="0">G4/42</f>
        <v>0.0952380952380952</v>
      </c>
      <c r="I4" s="6"/>
      <c r="J4" s="6"/>
      <c r="K4" s="60">
        <v>0.5</v>
      </c>
      <c r="L4" s="60">
        <v>0.5</v>
      </c>
      <c r="M4" s="62">
        <v>1.66</v>
      </c>
      <c r="N4" s="60">
        <v>1.5</v>
      </c>
      <c r="O4" s="60">
        <v>4.5</v>
      </c>
      <c r="P4" s="60">
        <v>4</v>
      </c>
      <c r="Q4" s="60">
        <v>1</v>
      </c>
      <c r="R4" s="60">
        <v>1</v>
      </c>
      <c r="S4" s="6"/>
      <c r="T4" s="60" t="s">
        <v>51</v>
      </c>
      <c r="U4" s="59">
        <v>14.66</v>
      </c>
      <c r="V4" s="60">
        <f>RANK(U4,U:U)</f>
        <v>4</v>
      </c>
      <c r="W4" s="8">
        <f t="shared" ref="W4:W45" si="1">V4/42</f>
        <v>0.0952380952380952</v>
      </c>
      <c r="X4" s="59">
        <v>94.05459</v>
      </c>
      <c r="Y4" s="60">
        <f>RANK(X4,X:X)</f>
        <v>1</v>
      </c>
      <c r="Z4" s="8">
        <f t="shared" ref="Z4:Z45" si="2">Y4/42</f>
        <v>0.0238095238095238</v>
      </c>
      <c r="AA4" s="6"/>
      <c r="AB4" s="6"/>
      <c r="AC4" s="6" t="s">
        <v>35</v>
      </c>
      <c r="AD4" s="6"/>
    </row>
    <row r="5" spans="1:30">
      <c r="A5" s="6">
        <v>2</v>
      </c>
      <c r="B5" s="7" t="s">
        <v>47</v>
      </c>
      <c r="C5" s="7" t="s">
        <v>49</v>
      </c>
      <c r="D5" s="7" t="s">
        <v>52</v>
      </c>
      <c r="E5" s="48">
        <v>93.6937</v>
      </c>
      <c r="F5" s="59">
        <v>79.639645</v>
      </c>
      <c r="G5" s="60">
        <f>RANK(F5,F:F)</f>
        <v>2</v>
      </c>
      <c r="H5" s="61">
        <f t="shared" si="0"/>
        <v>0.0476190476190476</v>
      </c>
      <c r="I5" s="6"/>
      <c r="J5" s="6"/>
      <c r="K5" s="60">
        <v>0.5</v>
      </c>
      <c r="L5" s="60">
        <v>0.5</v>
      </c>
      <c r="M5" s="62">
        <v>1.74428571428571</v>
      </c>
      <c r="N5" s="60">
        <v>1.5</v>
      </c>
      <c r="O5" s="60">
        <v>4.5</v>
      </c>
      <c r="P5" s="60">
        <v>4</v>
      </c>
      <c r="Q5" s="60">
        <v>0.4</v>
      </c>
      <c r="R5" s="60">
        <v>1</v>
      </c>
      <c r="S5" s="6"/>
      <c r="T5" s="60" t="s">
        <v>51</v>
      </c>
      <c r="U5" s="59">
        <v>14.1442857142857</v>
      </c>
      <c r="V5" s="60">
        <f>RANK(U5,U:U)</f>
        <v>5</v>
      </c>
      <c r="W5" s="8">
        <f t="shared" si="1"/>
        <v>0.119047619047619</v>
      </c>
      <c r="X5" s="59">
        <v>93.7839307142857</v>
      </c>
      <c r="Y5" s="60">
        <f>RANK(X5,X:X)</f>
        <v>2</v>
      </c>
      <c r="Z5" s="8">
        <f t="shared" si="2"/>
        <v>0.0476190476190476</v>
      </c>
      <c r="AA5" s="6"/>
      <c r="AB5" s="6"/>
      <c r="AC5" s="6" t="s">
        <v>35</v>
      </c>
      <c r="AD5" s="6"/>
    </row>
    <row r="6" spans="1:30">
      <c r="A6" s="6">
        <v>3</v>
      </c>
      <c r="B6" s="7" t="s">
        <v>45</v>
      </c>
      <c r="C6" s="7" t="s">
        <v>49</v>
      </c>
      <c r="D6" s="7" t="s">
        <v>53</v>
      </c>
      <c r="E6" s="59">
        <v>93.6737</v>
      </c>
      <c r="F6" s="59">
        <v>79.622645</v>
      </c>
      <c r="G6" s="60">
        <f>RANK(F6,F:F)</f>
        <v>3</v>
      </c>
      <c r="H6" s="61">
        <f t="shared" si="0"/>
        <v>0.0714285714285714</v>
      </c>
      <c r="I6" s="6"/>
      <c r="J6" s="6"/>
      <c r="K6" s="60">
        <v>0.5</v>
      </c>
      <c r="L6" s="60">
        <v>0.5</v>
      </c>
      <c r="M6" s="63">
        <v>1.76</v>
      </c>
      <c r="N6" s="60">
        <v>1.3</v>
      </c>
      <c r="O6" s="60">
        <v>3.5</v>
      </c>
      <c r="P6" s="60">
        <v>4</v>
      </c>
      <c r="Q6" s="60">
        <v>1</v>
      </c>
      <c r="R6" s="60">
        <v>1</v>
      </c>
      <c r="S6" s="6"/>
      <c r="T6" s="60" t="s">
        <v>51</v>
      </c>
      <c r="U6" s="59">
        <v>13.56</v>
      </c>
      <c r="V6" s="60">
        <f>RANK(U6,U:U)</f>
        <v>6</v>
      </c>
      <c r="W6" s="8">
        <f t="shared" si="1"/>
        <v>0.142857142857143</v>
      </c>
      <c r="X6" s="59">
        <v>93.182645</v>
      </c>
      <c r="Y6" s="60">
        <f>RANK(X6,X:X)</f>
        <v>3</v>
      </c>
      <c r="Z6" s="8">
        <f t="shared" si="2"/>
        <v>0.0714285714285714</v>
      </c>
      <c r="AA6" s="6"/>
      <c r="AB6" s="6"/>
      <c r="AC6" s="15" t="s">
        <v>46</v>
      </c>
      <c r="AD6" s="6"/>
    </row>
    <row r="7" spans="1:30">
      <c r="A7" s="6">
        <v>4</v>
      </c>
      <c r="B7" s="7" t="s">
        <v>43</v>
      </c>
      <c r="C7" s="7" t="s">
        <v>49</v>
      </c>
      <c r="D7" s="7" t="s">
        <v>54</v>
      </c>
      <c r="E7" s="59">
        <v>90.51</v>
      </c>
      <c r="F7" s="59">
        <v>76.9335</v>
      </c>
      <c r="G7" s="60">
        <f>RANK(F7,F:F)</f>
        <v>7</v>
      </c>
      <c r="H7" s="61">
        <f t="shared" si="0"/>
        <v>0.166666666666667</v>
      </c>
      <c r="I7" s="6"/>
      <c r="J7" s="6"/>
      <c r="K7" s="60">
        <v>0.5</v>
      </c>
      <c r="L7" s="60">
        <v>0.5</v>
      </c>
      <c r="M7" s="62">
        <v>1.72</v>
      </c>
      <c r="N7" s="60">
        <v>1.5</v>
      </c>
      <c r="O7" s="60">
        <v>4.5</v>
      </c>
      <c r="P7" s="60">
        <v>4</v>
      </c>
      <c r="Q7" s="60">
        <v>1</v>
      </c>
      <c r="R7" s="60">
        <v>1</v>
      </c>
      <c r="S7" s="6"/>
      <c r="T7" s="60" t="s">
        <v>51</v>
      </c>
      <c r="U7" s="59">
        <v>14.72</v>
      </c>
      <c r="V7" s="60">
        <f>RANK(U7,U:U)</f>
        <v>1</v>
      </c>
      <c r="W7" s="8">
        <f t="shared" si="1"/>
        <v>0.0238095238095238</v>
      </c>
      <c r="X7" s="59">
        <v>91.6535</v>
      </c>
      <c r="Y7" s="60">
        <f>RANK(X7,X:X)</f>
        <v>4</v>
      </c>
      <c r="Z7" s="8">
        <f t="shared" si="2"/>
        <v>0.0952380952380952</v>
      </c>
      <c r="AA7" s="6"/>
      <c r="AB7" s="6"/>
      <c r="AC7" s="15" t="s">
        <v>46</v>
      </c>
      <c r="AD7" s="6"/>
    </row>
    <row r="8" spans="1:30">
      <c r="A8" s="6">
        <v>5</v>
      </c>
      <c r="B8" s="7" t="s">
        <v>32</v>
      </c>
      <c r="C8" s="7" t="s">
        <v>49</v>
      </c>
      <c r="D8" s="7" t="s">
        <v>55</v>
      </c>
      <c r="E8" s="59">
        <v>93.9223</v>
      </c>
      <c r="F8" s="59">
        <v>79.833955</v>
      </c>
      <c r="G8" s="60">
        <f>RANK(F8,F:F)</f>
        <v>1</v>
      </c>
      <c r="H8" s="61">
        <f t="shared" si="0"/>
        <v>0.0238095238095238</v>
      </c>
      <c r="I8" s="64"/>
      <c r="J8" s="64"/>
      <c r="K8" s="60">
        <v>0.5</v>
      </c>
      <c r="L8" s="60">
        <v>0.5</v>
      </c>
      <c r="M8" s="62">
        <v>1.71</v>
      </c>
      <c r="N8" s="60">
        <v>1.2</v>
      </c>
      <c r="O8" s="60">
        <v>3</v>
      </c>
      <c r="P8" s="60">
        <v>4</v>
      </c>
      <c r="Q8" s="60">
        <v>0.2</v>
      </c>
      <c r="R8" s="60">
        <v>0.7</v>
      </c>
      <c r="S8" s="64"/>
      <c r="T8" s="60" t="s">
        <v>51</v>
      </c>
      <c r="U8" s="59">
        <v>11.81</v>
      </c>
      <c r="V8" s="60">
        <f>RANK(U8,U:U)</f>
        <v>12</v>
      </c>
      <c r="W8" s="8">
        <f t="shared" si="1"/>
        <v>0.285714285714286</v>
      </c>
      <c r="X8" s="59">
        <v>91.643955</v>
      </c>
      <c r="Y8" s="60">
        <f>RANK(X8,X:X)</f>
        <v>5</v>
      </c>
      <c r="Z8" s="8">
        <f t="shared" si="2"/>
        <v>0.119047619047619</v>
      </c>
      <c r="AA8" s="64"/>
      <c r="AB8" s="6"/>
      <c r="AC8" s="15" t="s">
        <v>46</v>
      </c>
      <c r="AD8" s="6"/>
    </row>
    <row r="9" spans="1:30">
      <c r="A9" s="6">
        <v>6</v>
      </c>
      <c r="B9" s="7" t="s">
        <v>45</v>
      </c>
      <c r="C9" s="7" t="s">
        <v>49</v>
      </c>
      <c r="D9" s="7" t="s">
        <v>56</v>
      </c>
      <c r="E9" s="59">
        <v>90.1849</v>
      </c>
      <c r="F9" s="59">
        <v>76.657165</v>
      </c>
      <c r="G9" s="60">
        <f>RANK(F9,F:F)</f>
        <v>8</v>
      </c>
      <c r="H9" s="61">
        <f t="shared" si="0"/>
        <v>0.19047619047619</v>
      </c>
      <c r="I9" s="6"/>
      <c r="J9" s="6"/>
      <c r="K9" s="60">
        <v>0.5</v>
      </c>
      <c r="L9" s="60">
        <v>0.5</v>
      </c>
      <c r="M9" s="63">
        <v>1.71</v>
      </c>
      <c r="N9" s="60">
        <v>1.5</v>
      </c>
      <c r="O9" s="60">
        <v>4.5</v>
      </c>
      <c r="P9" s="60">
        <v>4</v>
      </c>
      <c r="Q9" s="60">
        <v>1</v>
      </c>
      <c r="R9" s="60">
        <v>1</v>
      </c>
      <c r="S9" s="6"/>
      <c r="T9" s="60" t="s">
        <v>51</v>
      </c>
      <c r="U9" s="59">
        <v>14.71</v>
      </c>
      <c r="V9" s="60">
        <f>RANK(U9,U:U)</f>
        <v>2</v>
      </c>
      <c r="W9" s="8">
        <f t="shared" si="1"/>
        <v>0.0476190476190476</v>
      </c>
      <c r="X9" s="59">
        <v>91.367165</v>
      </c>
      <c r="Y9" s="60">
        <f>RANK(X9,X:X)</f>
        <v>6</v>
      </c>
      <c r="Z9" s="8">
        <f t="shared" si="2"/>
        <v>0.142857142857143</v>
      </c>
      <c r="AA9" s="6"/>
      <c r="AB9" s="6"/>
      <c r="AC9" s="15" t="s">
        <v>46</v>
      </c>
      <c r="AD9" s="6"/>
    </row>
    <row r="10" spans="1:30">
      <c r="A10" s="6">
        <v>7</v>
      </c>
      <c r="B10" s="7" t="s">
        <v>43</v>
      </c>
      <c r="C10" s="7" t="s">
        <v>49</v>
      </c>
      <c r="D10" s="7" t="s">
        <v>57</v>
      </c>
      <c r="E10" s="59">
        <v>91.76</v>
      </c>
      <c r="F10" s="59">
        <v>77.996</v>
      </c>
      <c r="G10" s="60">
        <f>RANK(F10,F:F)</f>
        <v>5</v>
      </c>
      <c r="H10" s="61">
        <f t="shared" si="0"/>
        <v>0.119047619047619</v>
      </c>
      <c r="I10" s="6"/>
      <c r="J10" s="6"/>
      <c r="K10" s="60">
        <v>0.5</v>
      </c>
      <c r="L10" s="60">
        <v>0.5</v>
      </c>
      <c r="M10" s="63">
        <v>1.64</v>
      </c>
      <c r="N10" s="60">
        <v>1.3</v>
      </c>
      <c r="O10" s="60">
        <v>2.9</v>
      </c>
      <c r="P10" s="60">
        <v>4</v>
      </c>
      <c r="Q10" s="60">
        <v>0.8</v>
      </c>
      <c r="R10" s="60">
        <v>0.4</v>
      </c>
      <c r="S10" s="6"/>
      <c r="T10" s="60" t="s">
        <v>51</v>
      </c>
      <c r="U10" s="59">
        <v>12.04</v>
      </c>
      <c r="V10" s="60">
        <f>RANK(U10,U:U)</f>
        <v>11</v>
      </c>
      <c r="W10" s="8">
        <f t="shared" si="1"/>
        <v>0.261904761904762</v>
      </c>
      <c r="X10" s="59">
        <v>90.036</v>
      </c>
      <c r="Y10" s="60">
        <f>RANK(X10,X:X)</f>
        <v>7</v>
      </c>
      <c r="Z10" s="8">
        <f t="shared" si="2"/>
        <v>0.166666666666667</v>
      </c>
      <c r="AA10" s="6"/>
      <c r="AB10" s="6"/>
      <c r="AC10" s="15" t="s">
        <v>46</v>
      </c>
      <c r="AD10" s="6"/>
    </row>
    <row r="11" spans="1:30">
      <c r="A11" s="6">
        <v>8</v>
      </c>
      <c r="B11" s="7" t="s">
        <v>43</v>
      </c>
      <c r="C11" s="7" t="s">
        <v>49</v>
      </c>
      <c r="D11" s="7" t="s">
        <v>58</v>
      </c>
      <c r="E11" s="59">
        <v>91.08</v>
      </c>
      <c r="F11" s="59">
        <v>77.418</v>
      </c>
      <c r="G11" s="60">
        <f>RANK(F11,F:F)</f>
        <v>6</v>
      </c>
      <c r="H11" s="61">
        <f t="shared" si="0"/>
        <v>0.142857142857143</v>
      </c>
      <c r="I11" s="6"/>
      <c r="J11" s="6"/>
      <c r="K11" s="60">
        <v>0.5</v>
      </c>
      <c r="L11" s="60">
        <v>0.5</v>
      </c>
      <c r="M11" s="63">
        <v>1.68</v>
      </c>
      <c r="N11" s="60">
        <v>1.5</v>
      </c>
      <c r="O11" s="60">
        <v>2.62</v>
      </c>
      <c r="P11" s="60">
        <v>4</v>
      </c>
      <c r="Q11" s="60">
        <v>0.8</v>
      </c>
      <c r="R11" s="60">
        <v>1</v>
      </c>
      <c r="S11" s="6"/>
      <c r="T11" s="60" t="s">
        <v>51</v>
      </c>
      <c r="U11" s="59">
        <v>12.6</v>
      </c>
      <c r="V11" s="60">
        <f>RANK(U11,U:U)</f>
        <v>8</v>
      </c>
      <c r="W11" s="8">
        <f t="shared" si="1"/>
        <v>0.19047619047619</v>
      </c>
      <c r="X11" s="59">
        <v>90.018</v>
      </c>
      <c r="Y11" s="60">
        <f>RANK(X11,X:X)</f>
        <v>8</v>
      </c>
      <c r="Z11" s="8">
        <f t="shared" si="2"/>
        <v>0.19047619047619</v>
      </c>
      <c r="AA11" s="6"/>
      <c r="AB11" s="6"/>
      <c r="AC11" s="15" t="s">
        <v>46</v>
      </c>
      <c r="AD11" s="6"/>
    </row>
    <row r="12" spans="1:30">
      <c r="A12" s="6">
        <v>9</v>
      </c>
      <c r="B12" s="7" t="s">
        <v>45</v>
      </c>
      <c r="C12" s="7" t="s">
        <v>49</v>
      </c>
      <c r="D12" s="7" t="s">
        <v>59</v>
      </c>
      <c r="E12" s="59">
        <v>87.8378</v>
      </c>
      <c r="F12" s="59">
        <v>74.66213</v>
      </c>
      <c r="G12" s="60">
        <f>RANK(F12,F:F)</f>
        <v>17</v>
      </c>
      <c r="H12" s="61">
        <f t="shared" si="0"/>
        <v>0.404761904761905</v>
      </c>
      <c r="I12" s="6"/>
      <c r="J12" s="6"/>
      <c r="K12" s="60">
        <v>0.5</v>
      </c>
      <c r="L12" s="60">
        <v>0.5</v>
      </c>
      <c r="M12" s="63">
        <v>1.71</v>
      </c>
      <c r="N12" s="60">
        <v>1.5</v>
      </c>
      <c r="O12" s="60">
        <v>4.5</v>
      </c>
      <c r="P12" s="60">
        <v>4</v>
      </c>
      <c r="Q12" s="60">
        <v>1</v>
      </c>
      <c r="R12" s="60">
        <v>1</v>
      </c>
      <c r="S12" s="6"/>
      <c r="T12" s="60" t="s">
        <v>51</v>
      </c>
      <c r="U12" s="59">
        <v>14.71</v>
      </c>
      <c r="V12" s="60">
        <f>RANK(U12,U:U)</f>
        <v>2</v>
      </c>
      <c r="W12" s="8">
        <f t="shared" si="1"/>
        <v>0.0476190476190476</v>
      </c>
      <c r="X12" s="59">
        <v>89.37213</v>
      </c>
      <c r="Y12" s="60">
        <f>RANK(X12,X:X)</f>
        <v>9</v>
      </c>
      <c r="Z12" s="8">
        <f t="shared" si="2"/>
        <v>0.214285714285714</v>
      </c>
      <c r="AA12" s="6"/>
      <c r="AB12" s="6"/>
      <c r="AC12" s="15" t="s">
        <v>37</v>
      </c>
      <c r="AD12" s="6"/>
    </row>
    <row r="13" spans="1:30">
      <c r="A13" s="6">
        <v>10</v>
      </c>
      <c r="B13" s="7" t="s">
        <v>32</v>
      </c>
      <c r="C13" s="7" t="s">
        <v>49</v>
      </c>
      <c r="D13" s="7" t="s">
        <v>60</v>
      </c>
      <c r="E13" s="59">
        <v>89.4673</v>
      </c>
      <c r="F13" s="59">
        <v>76.047205</v>
      </c>
      <c r="G13" s="60">
        <f>RANK(F13,F:F)</f>
        <v>10</v>
      </c>
      <c r="H13" s="61">
        <f t="shared" si="0"/>
        <v>0.238095238095238</v>
      </c>
      <c r="I13" s="6"/>
      <c r="J13" s="6"/>
      <c r="K13" s="60">
        <v>0.5</v>
      </c>
      <c r="L13" s="60">
        <v>0.5</v>
      </c>
      <c r="M13" s="62">
        <v>1.72</v>
      </c>
      <c r="N13" s="60">
        <v>1.2</v>
      </c>
      <c r="O13" s="60">
        <v>4.5</v>
      </c>
      <c r="P13" s="60">
        <v>4</v>
      </c>
      <c r="Q13" s="60"/>
      <c r="R13" s="60">
        <v>0.7</v>
      </c>
      <c r="S13" s="6"/>
      <c r="T13" s="60" t="s">
        <v>51</v>
      </c>
      <c r="U13" s="59">
        <v>13.12</v>
      </c>
      <c r="V13" s="60">
        <f>RANK(U13,U:U)</f>
        <v>7</v>
      </c>
      <c r="W13" s="8">
        <f t="shared" si="1"/>
        <v>0.166666666666667</v>
      </c>
      <c r="X13" s="59">
        <v>89.167205</v>
      </c>
      <c r="Y13" s="60">
        <f>RANK(X13,X:X)</f>
        <v>10</v>
      </c>
      <c r="Z13" s="8">
        <f t="shared" si="2"/>
        <v>0.238095238095238</v>
      </c>
      <c r="AA13" s="6"/>
      <c r="AB13" s="6"/>
      <c r="AC13" s="15" t="s">
        <v>37</v>
      </c>
      <c r="AD13" s="6"/>
    </row>
    <row r="14" spans="1:30">
      <c r="A14" s="6">
        <v>11</v>
      </c>
      <c r="B14" s="7" t="s">
        <v>47</v>
      </c>
      <c r="C14" s="7" t="s">
        <v>49</v>
      </c>
      <c r="D14" s="7" t="s">
        <v>61</v>
      </c>
      <c r="E14" s="48">
        <v>90.0396</v>
      </c>
      <c r="F14" s="59">
        <v>76.53366</v>
      </c>
      <c r="G14" s="60">
        <f>RANK(F14,F:F)</f>
        <v>9</v>
      </c>
      <c r="H14" s="61">
        <f t="shared" si="0"/>
        <v>0.214285714285714</v>
      </c>
      <c r="I14" s="6"/>
      <c r="J14" s="6"/>
      <c r="K14" s="60">
        <v>0.5</v>
      </c>
      <c r="L14" s="60">
        <v>0.5</v>
      </c>
      <c r="M14" s="62">
        <v>1.66</v>
      </c>
      <c r="N14" s="60">
        <v>1.3</v>
      </c>
      <c r="O14" s="60">
        <v>2.3</v>
      </c>
      <c r="P14" s="60">
        <v>4</v>
      </c>
      <c r="Q14" s="60">
        <v>1</v>
      </c>
      <c r="R14" s="60">
        <v>1</v>
      </c>
      <c r="S14" s="6"/>
      <c r="T14" s="60" t="s">
        <v>51</v>
      </c>
      <c r="U14" s="59">
        <v>12.46</v>
      </c>
      <c r="V14" s="60">
        <f>RANK(U14,U:U)</f>
        <v>10</v>
      </c>
      <c r="W14" s="8">
        <f t="shared" si="1"/>
        <v>0.238095238095238</v>
      </c>
      <c r="X14" s="59">
        <v>88.99366</v>
      </c>
      <c r="Y14" s="60">
        <f>RANK(X14,X:X)</f>
        <v>11</v>
      </c>
      <c r="Z14" s="8">
        <f t="shared" si="2"/>
        <v>0.261904761904762</v>
      </c>
      <c r="AA14" s="6"/>
      <c r="AB14" s="6"/>
      <c r="AC14" s="15" t="s">
        <v>37</v>
      </c>
      <c r="AD14" s="6"/>
    </row>
    <row r="15" spans="1:30">
      <c r="A15" s="6">
        <v>12</v>
      </c>
      <c r="B15" s="7" t="s">
        <v>32</v>
      </c>
      <c r="C15" s="7" t="s">
        <v>49</v>
      </c>
      <c r="D15" s="7" t="s">
        <v>62</v>
      </c>
      <c r="E15" s="59">
        <v>88.2574</v>
      </c>
      <c r="F15" s="59">
        <v>75.01879</v>
      </c>
      <c r="G15" s="60">
        <f>RANK(F15,F:F)</f>
        <v>13</v>
      </c>
      <c r="H15" s="61">
        <f t="shared" si="0"/>
        <v>0.30952380952381</v>
      </c>
      <c r="I15" s="6"/>
      <c r="J15" s="6"/>
      <c r="K15" s="60">
        <v>0.5</v>
      </c>
      <c r="L15" s="60">
        <v>0.5</v>
      </c>
      <c r="M15" s="62">
        <v>1.67</v>
      </c>
      <c r="N15" s="60">
        <v>1.3</v>
      </c>
      <c r="O15" s="60">
        <v>3.7</v>
      </c>
      <c r="P15" s="60">
        <v>4</v>
      </c>
      <c r="Q15" s="60">
        <v>0.2</v>
      </c>
      <c r="R15" s="60">
        <v>0.7</v>
      </c>
      <c r="S15" s="6"/>
      <c r="T15" s="60" t="s">
        <v>51</v>
      </c>
      <c r="U15" s="59">
        <v>12.57</v>
      </c>
      <c r="V15" s="60">
        <f>RANK(U15,U:U)</f>
        <v>9</v>
      </c>
      <c r="W15" s="8">
        <f t="shared" si="1"/>
        <v>0.214285714285714</v>
      </c>
      <c r="X15" s="59">
        <v>87.58879</v>
      </c>
      <c r="Y15" s="60">
        <f>RANK(X15,X:X)</f>
        <v>12</v>
      </c>
      <c r="Z15" s="8">
        <f t="shared" si="2"/>
        <v>0.285714285714286</v>
      </c>
      <c r="AA15" s="6"/>
      <c r="AB15" s="6"/>
      <c r="AC15" s="15" t="s">
        <v>37</v>
      </c>
      <c r="AD15" s="6"/>
    </row>
    <row r="16" spans="1:30">
      <c r="A16" s="6">
        <v>13</v>
      </c>
      <c r="B16" s="7" t="s">
        <v>47</v>
      </c>
      <c r="C16" s="7" t="s">
        <v>49</v>
      </c>
      <c r="D16" s="7" t="s">
        <v>63</v>
      </c>
      <c r="E16" s="48">
        <v>88.6559</v>
      </c>
      <c r="F16" s="59">
        <v>75.357515</v>
      </c>
      <c r="G16" s="60">
        <f>RANK(F16,F:F)</f>
        <v>12</v>
      </c>
      <c r="H16" s="61">
        <f t="shared" si="0"/>
        <v>0.285714285714286</v>
      </c>
      <c r="I16" s="6"/>
      <c r="J16" s="6"/>
      <c r="K16" s="60">
        <v>0.5</v>
      </c>
      <c r="L16" s="60">
        <v>0.5</v>
      </c>
      <c r="M16" s="62">
        <v>1.66571428571429</v>
      </c>
      <c r="N16" s="60">
        <v>0.7</v>
      </c>
      <c r="O16" s="60">
        <v>3.05</v>
      </c>
      <c r="P16" s="60">
        <v>4</v>
      </c>
      <c r="Q16" s="60">
        <v>0.1</v>
      </c>
      <c r="R16" s="60">
        <v>1</v>
      </c>
      <c r="S16" s="6"/>
      <c r="T16" s="60" t="s">
        <v>51</v>
      </c>
      <c r="U16" s="59">
        <v>11.5157142857143</v>
      </c>
      <c r="V16" s="60">
        <f>RANK(U16,U:U)</f>
        <v>13</v>
      </c>
      <c r="W16" s="8">
        <f t="shared" si="1"/>
        <v>0.30952380952381</v>
      </c>
      <c r="X16" s="59">
        <v>86.8732292857143</v>
      </c>
      <c r="Y16" s="60">
        <f>RANK(X16,X:X)</f>
        <v>13</v>
      </c>
      <c r="Z16" s="8">
        <f t="shared" si="2"/>
        <v>0.30952380952381</v>
      </c>
      <c r="AA16" s="6"/>
      <c r="AB16" s="6"/>
      <c r="AC16" s="15" t="s">
        <v>37</v>
      </c>
      <c r="AD16" s="15"/>
    </row>
    <row r="17" spans="1:30">
      <c r="A17" s="6">
        <v>14</v>
      </c>
      <c r="B17" s="7" t="s">
        <v>32</v>
      </c>
      <c r="C17" s="7" t="s">
        <v>49</v>
      </c>
      <c r="D17" s="7" t="s">
        <v>64</v>
      </c>
      <c r="E17" s="59">
        <v>88.1905</v>
      </c>
      <c r="F17" s="59">
        <v>74.961925</v>
      </c>
      <c r="G17" s="60">
        <f>RANK(F17,F:F)</f>
        <v>14</v>
      </c>
      <c r="H17" s="61">
        <f t="shared" si="0"/>
        <v>0.333333333333333</v>
      </c>
      <c r="I17" s="6"/>
      <c r="J17" s="6"/>
      <c r="K17" s="60">
        <v>0.5</v>
      </c>
      <c r="L17" s="60">
        <v>0.5</v>
      </c>
      <c r="M17" s="62">
        <v>1.64</v>
      </c>
      <c r="N17" s="60">
        <v>0.6</v>
      </c>
      <c r="O17" s="60">
        <v>3.62</v>
      </c>
      <c r="P17" s="60">
        <v>2.7</v>
      </c>
      <c r="Q17" s="60">
        <v>1</v>
      </c>
      <c r="R17" s="60">
        <v>0.7</v>
      </c>
      <c r="S17" s="6"/>
      <c r="T17" s="60" t="s">
        <v>51</v>
      </c>
      <c r="U17" s="59">
        <v>11.26</v>
      </c>
      <c r="V17" s="60">
        <f>RANK(U17,U:U)</f>
        <v>14</v>
      </c>
      <c r="W17" s="8">
        <f t="shared" si="1"/>
        <v>0.333333333333333</v>
      </c>
      <c r="X17" s="59">
        <v>86.221925</v>
      </c>
      <c r="Y17" s="60">
        <f>RANK(X17,X:X)</f>
        <v>14</v>
      </c>
      <c r="Z17" s="8">
        <f t="shared" si="2"/>
        <v>0.333333333333333</v>
      </c>
      <c r="AA17" s="6"/>
      <c r="AB17" s="6"/>
      <c r="AC17" s="15" t="s">
        <v>37</v>
      </c>
      <c r="AD17" s="6"/>
    </row>
    <row r="18" spans="1:30">
      <c r="A18" s="6">
        <v>15</v>
      </c>
      <c r="B18" s="7" t="s">
        <v>32</v>
      </c>
      <c r="C18" s="7" t="s">
        <v>49</v>
      </c>
      <c r="D18" s="7" t="s">
        <v>65</v>
      </c>
      <c r="E18" s="59">
        <v>88.0689</v>
      </c>
      <c r="F18" s="59">
        <v>74.858565</v>
      </c>
      <c r="G18" s="60">
        <f>RANK(F18,F:F)</f>
        <v>15</v>
      </c>
      <c r="H18" s="61">
        <f t="shared" si="0"/>
        <v>0.357142857142857</v>
      </c>
      <c r="I18" s="6"/>
      <c r="J18" s="6"/>
      <c r="K18" s="60">
        <v>0.5</v>
      </c>
      <c r="L18" s="60">
        <v>0.5</v>
      </c>
      <c r="M18" s="62">
        <v>1.64</v>
      </c>
      <c r="N18" s="60">
        <v>1.5</v>
      </c>
      <c r="O18" s="60">
        <v>2</v>
      </c>
      <c r="P18" s="60">
        <v>2</v>
      </c>
      <c r="Q18" s="60">
        <v>1</v>
      </c>
      <c r="R18" s="60">
        <v>1</v>
      </c>
      <c r="S18" s="6"/>
      <c r="T18" s="60" t="s">
        <v>51</v>
      </c>
      <c r="U18" s="59">
        <v>10.14</v>
      </c>
      <c r="V18" s="60">
        <f>RANK(U18,U:U)</f>
        <v>16</v>
      </c>
      <c r="W18" s="8">
        <f t="shared" si="1"/>
        <v>0.380952380952381</v>
      </c>
      <c r="X18" s="59">
        <v>84.998565</v>
      </c>
      <c r="Y18" s="60">
        <f>RANK(X18,X:X)</f>
        <v>15</v>
      </c>
      <c r="Z18" s="8">
        <f t="shared" si="2"/>
        <v>0.357142857142857</v>
      </c>
      <c r="AA18" s="6"/>
      <c r="AB18" s="6"/>
      <c r="AC18" s="15" t="s">
        <v>37</v>
      </c>
      <c r="AD18" s="6"/>
    </row>
    <row r="19" spans="1:30">
      <c r="A19" s="6">
        <v>16</v>
      </c>
      <c r="B19" s="7" t="s">
        <v>32</v>
      </c>
      <c r="C19" s="7" t="s">
        <v>49</v>
      </c>
      <c r="D19" s="7" t="s">
        <v>66</v>
      </c>
      <c r="E19" s="59">
        <v>86.9315</v>
      </c>
      <c r="F19" s="59">
        <v>73.891775</v>
      </c>
      <c r="G19" s="60">
        <f>RANK(F19,F:F)</f>
        <v>20</v>
      </c>
      <c r="H19" s="61">
        <f t="shared" si="0"/>
        <v>0.476190476190476</v>
      </c>
      <c r="I19" s="6"/>
      <c r="J19" s="6"/>
      <c r="K19" s="60">
        <v>0.5</v>
      </c>
      <c r="L19" s="60">
        <v>0.5</v>
      </c>
      <c r="M19" s="62">
        <v>1.69</v>
      </c>
      <c r="N19" s="60">
        <v>0.6</v>
      </c>
      <c r="O19" s="60">
        <v>2.7</v>
      </c>
      <c r="P19" s="60">
        <v>4</v>
      </c>
      <c r="Q19" s="60">
        <v>0.2</v>
      </c>
      <c r="R19" s="60">
        <v>0.3</v>
      </c>
      <c r="S19" s="6"/>
      <c r="T19" s="60" t="s">
        <v>51</v>
      </c>
      <c r="U19" s="59">
        <v>10.49</v>
      </c>
      <c r="V19" s="60">
        <f>RANK(U19,U:U)</f>
        <v>15</v>
      </c>
      <c r="W19" s="8">
        <f t="shared" si="1"/>
        <v>0.357142857142857</v>
      </c>
      <c r="X19" s="59">
        <v>84.381775</v>
      </c>
      <c r="Y19" s="60">
        <f>RANK(X19,X:X)</f>
        <v>16</v>
      </c>
      <c r="Z19" s="8">
        <f t="shared" si="2"/>
        <v>0.380952380952381</v>
      </c>
      <c r="AA19" s="6"/>
      <c r="AB19" s="6"/>
      <c r="AC19" s="15" t="s">
        <v>37</v>
      </c>
      <c r="AD19" s="6"/>
    </row>
    <row r="20" spans="1:30">
      <c r="A20" s="6">
        <v>17</v>
      </c>
      <c r="B20" s="7" t="s">
        <v>32</v>
      </c>
      <c r="C20" s="7" t="s">
        <v>49</v>
      </c>
      <c r="D20" s="7" t="s">
        <v>67</v>
      </c>
      <c r="E20" s="59">
        <v>85.1262</v>
      </c>
      <c r="F20" s="59">
        <v>72.35727</v>
      </c>
      <c r="G20" s="60">
        <f>RANK(F20,F:F)</f>
        <v>26</v>
      </c>
      <c r="H20" s="61">
        <f t="shared" si="0"/>
        <v>0.619047619047619</v>
      </c>
      <c r="I20" s="6"/>
      <c r="J20" s="6"/>
      <c r="K20" s="60">
        <v>0.5</v>
      </c>
      <c r="L20" s="60">
        <v>0.5</v>
      </c>
      <c r="M20" s="62">
        <v>1.74</v>
      </c>
      <c r="N20" s="60"/>
      <c r="O20" s="60">
        <v>2.62</v>
      </c>
      <c r="P20" s="60">
        <v>3.25</v>
      </c>
      <c r="Q20" s="60">
        <v>0.4</v>
      </c>
      <c r="R20" s="60">
        <v>1</v>
      </c>
      <c r="S20" s="6"/>
      <c r="T20" s="60" t="s">
        <v>51</v>
      </c>
      <c r="U20" s="59">
        <v>10.01</v>
      </c>
      <c r="V20" s="60">
        <f>RANK(U20,U:U)</f>
        <v>17</v>
      </c>
      <c r="W20" s="8">
        <f t="shared" si="1"/>
        <v>0.404761904761905</v>
      </c>
      <c r="X20" s="59">
        <v>82.36727</v>
      </c>
      <c r="Y20" s="60">
        <f>RANK(X20,X:X)</f>
        <v>17</v>
      </c>
      <c r="Z20" s="8">
        <f t="shared" si="2"/>
        <v>0.404761904761905</v>
      </c>
      <c r="AA20" s="6"/>
      <c r="AB20" s="6"/>
      <c r="AC20" s="15" t="s">
        <v>37</v>
      </c>
      <c r="AD20" s="6"/>
    </row>
    <row r="21" spans="1:30">
      <c r="A21" s="6">
        <v>18</v>
      </c>
      <c r="B21" s="7" t="s">
        <v>45</v>
      </c>
      <c r="C21" s="7" t="s">
        <v>49</v>
      </c>
      <c r="D21" s="7" t="s">
        <v>68</v>
      </c>
      <c r="E21" s="59">
        <v>85.4</v>
      </c>
      <c r="F21" s="59">
        <v>72.59</v>
      </c>
      <c r="G21" s="60">
        <f>RANK(F21,F:F)</f>
        <v>22</v>
      </c>
      <c r="H21" s="61">
        <f t="shared" si="0"/>
        <v>0.523809523809524</v>
      </c>
      <c r="I21" s="6"/>
      <c r="J21" s="6"/>
      <c r="K21" s="60">
        <v>0.5</v>
      </c>
      <c r="L21" s="60">
        <v>0.5</v>
      </c>
      <c r="M21" s="63">
        <v>1.68</v>
      </c>
      <c r="N21" s="60">
        <v>0.6</v>
      </c>
      <c r="O21" s="60">
        <v>2.5</v>
      </c>
      <c r="P21" s="60">
        <v>3</v>
      </c>
      <c r="Q21" s="60">
        <v>0.2</v>
      </c>
      <c r="R21" s="60"/>
      <c r="S21" s="6"/>
      <c r="T21" s="60" t="s">
        <v>51</v>
      </c>
      <c r="U21" s="59">
        <v>8.98</v>
      </c>
      <c r="V21" s="60">
        <f>RANK(U21,U:U)</f>
        <v>18</v>
      </c>
      <c r="W21" s="8">
        <f t="shared" si="1"/>
        <v>0.428571428571429</v>
      </c>
      <c r="X21" s="59">
        <v>81.57</v>
      </c>
      <c r="Y21" s="60">
        <f>RANK(X21,X:X)</f>
        <v>18</v>
      </c>
      <c r="Z21" s="8">
        <f t="shared" si="2"/>
        <v>0.428571428571429</v>
      </c>
      <c r="AA21" s="6"/>
      <c r="AB21" s="6"/>
      <c r="AC21" s="6"/>
      <c r="AD21" s="15"/>
    </row>
    <row r="22" spans="1:30">
      <c r="A22" s="6">
        <v>19</v>
      </c>
      <c r="B22" s="7" t="s">
        <v>47</v>
      </c>
      <c r="C22" s="7" t="s">
        <v>49</v>
      </c>
      <c r="D22" s="7" t="s">
        <v>69</v>
      </c>
      <c r="E22" s="48">
        <v>87.7879</v>
      </c>
      <c r="F22" s="59">
        <v>74.619715</v>
      </c>
      <c r="G22" s="60">
        <f>RANK(F22,F:F)</f>
        <v>18</v>
      </c>
      <c r="H22" s="61">
        <f t="shared" si="0"/>
        <v>0.428571428571429</v>
      </c>
      <c r="I22" s="6"/>
      <c r="J22" s="6"/>
      <c r="K22" s="60">
        <v>0.5</v>
      </c>
      <c r="L22" s="60">
        <v>0.5</v>
      </c>
      <c r="M22" s="62">
        <v>1.68285714285714</v>
      </c>
      <c r="N22" s="60">
        <v>0.6</v>
      </c>
      <c r="O22" s="60">
        <v>2.2</v>
      </c>
      <c r="P22" s="60"/>
      <c r="Q22" s="60">
        <v>0.8</v>
      </c>
      <c r="R22" s="60"/>
      <c r="S22" s="6"/>
      <c r="T22" s="60" t="s">
        <v>51</v>
      </c>
      <c r="U22" s="59">
        <v>6.28</v>
      </c>
      <c r="V22" s="60">
        <f>RANK(U22,U:U)</f>
        <v>22</v>
      </c>
      <c r="W22" s="8">
        <f t="shared" si="1"/>
        <v>0.523809523809524</v>
      </c>
      <c r="X22" s="59">
        <v>80.9025721428571</v>
      </c>
      <c r="Y22" s="60">
        <f>RANK(X22,X:X)</f>
        <v>19</v>
      </c>
      <c r="Z22" s="8">
        <f t="shared" si="2"/>
        <v>0.452380952380952</v>
      </c>
      <c r="AA22" s="6"/>
      <c r="AB22" s="6"/>
      <c r="AC22" s="6"/>
      <c r="AD22" s="6"/>
    </row>
    <row r="23" spans="1:30">
      <c r="A23" s="6">
        <v>20</v>
      </c>
      <c r="B23" s="7" t="s">
        <v>45</v>
      </c>
      <c r="C23" s="7" t="s">
        <v>49</v>
      </c>
      <c r="D23" s="7" t="s">
        <v>70</v>
      </c>
      <c r="E23" s="59">
        <v>89</v>
      </c>
      <c r="F23" s="59">
        <v>75.65</v>
      </c>
      <c r="G23" s="60">
        <f>RANK(F23,F:F)</f>
        <v>11</v>
      </c>
      <c r="H23" s="61">
        <f t="shared" si="0"/>
        <v>0.261904761904762</v>
      </c>
      <c r="I23" s="6"/>
      <c r="J23" s="6"/>
      <c r="K23" s="60">
        <v>0.5</v>
      </c>
      <c r="L23" s="60">
        <v>0.5</v>
      </c>
      <c r="M23" s="63">
        <v>1.7</v>
      </c>
      <c r="N23" s="60"/>
      <c r="O23" s="60">
        <v>2.13</v>
      </c>
      <c r="P23" s="60"/>
      <c r="Q23" s="60">
        <v>0.2</v>
      </c>
      <c r="R23" s="60"/>
      <c r="S23" s="6"/>
      <c r="T23" s="60" t="s">
        <v>51</v>
      </c>
      <c r="U23" s="59">
        <v>5.03</v>
      </c>
      <c r="V23" s="60">
        <f>RANK(U23,U:U)</f>
        <v>29</v>
      </c>
      <c r="W23" s="8">
        <f t="shared" si="1"/>
        <v>0.69047619047619</v>
      </c>
      <c r="X23" s="59">
        <v>80.68</v>
      </c>
      <c r="Y23" s="60">
        <f>RANK(X23,X:X)</f>
        <v>20</v>
      </c>
      <c r="Z23" s="8">
        <f t="shared" si="2"/>
        <v>0.476190476190476</v>
      </c>
      <c r="AA23" s="6"/>
      <c r="AB23" s="6"/>
      <c r="AC23" s="6"/>
      <c r="AD23" s="6"/>
    </row>
    <row r="24" spans="1:30">
      <c r="A24" s="6">
        <v>21</v>
      </c>
      <c r="B24" s="7" t="s">
        <v>43</v>
      </c>
      <c r="C24" s="7" t="s">
        <v>49</v>
      </c>
      <c r="D24" s="7" t="s">
        <v>71</v>
      </c>
      <c r="E24" s="59">
        <v>87.15</v>
      </c>
      <c r="F24" s="59">
        <v>74.0775</v>
      </c>
      <c r="G24" s="60">
        <f>RANK(F24,F:F)</f>
        <v>19</v>
      </c>
      <c r="H24" s="61">
        <f t="shared" si="0"/>
        <v>0.452380952380952</v>
      </c>
      <c r="I24" s="6"/>
      <c r="J24" s="6"/>
      <c r="K24" s="60">
        <v>0.5</v>
      </c>
      <c r="L24" s="60">
        <v>0.5</v>
      </c>
      <c r="M24" s="63">
        <v>1.65</v>
      </c>
      <c r="N24" s="60">
        <v>0.3</v>
      </c>
      <c r="O24" s="60">
        <v>1.5</v>
      </c>
      <c r="P24" s="60"/>
      <c r="Q24" s="15">
        <v>0.6</v>
      </c>
      <c r="R24" s="60"/>
      <c r="S24" s="6"/>
      <c r="T24" s="60" t="s">
        <v>51</v>
      </c>
      <c r="U24" s="59">
        <v>5.05</v>
      </c>
      <c r="V24" s="60">
        <f>RANK(U24,U:U)</f>
        <v>28</v>
      </c>
      <c r="W24" s="8">
        <f t="shared" si="1"/>
        <v>0.666666666666667</v>
      </c>
      <c r="X24" s="59">
        <v>79.1275</v>
      </c>
      <c r="Y24" s="60">
        <f>RANK(X24,X:X)</f>
        <v>21</v>
      </c>
      <c r="Z24" s="8">
        <f t="shared" si="2"/>
        <v>0.5</v>
      </c>
      <c r="AA24" s="6"/>
      <c r="AB24" s="6"/>
      <c r="AC24" s="6"/>
      <c r="AD24" s="6"/>
    </row>
    <row r="25" spans="1:30">
      <c r="A25" s="6">
        <v>22</v>
      </c>
      <c r="B25" s="7" t="s">
        <v>45</v>
      </c>
      <c r="C25" s="7" t="s">
        <v>49</v>
      </c>
      <c r="D25" s="7" t="s">
        <v>72</v>
      </c>
      <c r="E25" s="59">
        <v>85.798</v>
      </c>
      <c r="F25" s="59">
        <v>72.9283</v>
      </c>
      <c r="G25" s="60">
        <f>RANK(F25,F:F)</f>
        <v>21</v>
      </c>
      <c r="H25" s="61">
        <f t="shared" si="0"/>
        <v>0.5</v>
      </c>
      <c r="I25" s="6"/>
      <c r="J25" s="6"/>
      <c r="K25" s="60">
        <v>0.5</v>
      </c>
      <c r="L25" s="60">
        <v>0.5</v>
      </c>
      <c r="M25" s="63">
        <v>1.65</v>
      </c>
      <c r="N25" s="60">
        <v>0.2</v>
      </c>
      <c r="O25" s="60">
        <v>2.25</v>
      </c>
      <c r="P25" s="60"/>
      <c r="Q25" s="60">
        <v>1</v>
      </c>
      <c r="R25" s="60"/>
      <c r="S25" s="6"/>
      <c r="T25" s="60" t="s">
        <v>51</v>
      </c>
      <c r="U25" s="59">
        <v>6.1</v>
      </c>
      <c r="V25" s="60">
        <f>RANK(U25,U:U)</f>
        <v>23</v>
      </c>
      <c r="W25" s="8">
        <f t="shared" si="1"/>
        <v>0.547619047619048</v>
      </c>
      <c r="X25" s="59">
        <v>79.0283</v>
      </c>
      <c r="Y25" s="60">
        <f>RANK(X25,X:X)</f>
        <v>22</v>
      </c>
      <c r="Z25" s="8">
        <f t="shared" si="2"/>
        <v>0.523809523809524</v>
      </c>
      <c r="AA25" s="6"/>
      <c r="AB25" s="6"/>
      <c r="AC25" s="6"/>
      <c r="AD25" s="6"/>
    </row>
    <row r="26" spans="1:30">
      <c r="A26" s="6">
        <v>23</v>
      </c>
      <c r="B26" s="7" t="s">
        <v>43</v>
      </c>
      <c r="C26" s="7" t="s">
        <v>49</v>
      </c>
      <c r="D26" s="7" t="s">
        <v>73</v>
      </c>
      <c r="E26" s="59">
        <v>85.24</v>
      </c>
      <c r="F26" s="59">
        <v>72.454</v>
      </c>
      <c r="G26" s="60">
        <f>RANK(F26,F:F)</f>
        <v>24</v>
      </c>
      <c r="H26" s="61">
        <f t="shared" si="0"/>
        <v>0.571428571428571</v>
      </c>
      <c r="I26" s="6"/>
      <c r="J26" s="6"/>
      <c r="K26" s="60">
        <v>0.5</v>
      </c>
      <c r="L26" s="60">
        <v>0.5</v>
      </c>
      <c r="M26" s="63">
        <v>1.68</v>
      </c>
      <c r="N26" s="60">
        <v>1.1</v>
      </c>
      <c r="O26" s="60">
        <v>1.88</v>
      </c>
      <c r="P26" s="60"/>
      <c r="Q26" s="60">
        <v>0.2</v>
      </c>
      <c r="R26" s="60"/>
      <c r="S26" s="6"/>
      <c r="T26" s="60" t="s">
        <v>51</v>
      </c>
      <c r="U26" s="59">
        <v>5.86</v>
      </c>
      <c r="V26" s="60">
        <f>RANK(U26,U:U)</f>
        <v>24</v>
      </c>
      <c r="W26" s="8">
        <f t="shared" si="1"/>
        <v>0.571428571428571</v>
      </c>
      <c r="X26" s="59">
        <v>78.314</v>
      </c>
      <c r="Y26" s="60">
        <f>RANK(X26,X:X)</f>
        <v>23</v>
      </c>
      <c r="Z26" s="8">
        <f t="shared" si="2"/>
        <v>0.547619047619048</v>
      </c>
      <c r="AA26" s="6"/>
      <c r="AB26" s="6"/>
      <c r="AC26" s="6"/>
      <c r="AD26" s="6"/>
    </row>
    <row r="27" spans="1:30">
      <c r="A27" s="6">
        <v>24</v>
      </c>
      <c r="B27" s="7" t="s">
        <v>43</v>
      </c>
      <c r="C27" s="7" t="s">
        <v>49</v>
      </c>
      <c r="D27" s="7" t="s">
        <v>74</v>
      </c>
      <c r="E27" s="59">
        <v>88</v>
      </c>
      <c r="F27" s="59">
        <v>74.8</v>
      </c>
      <c r="G27" s="60">
        <f>RANK(F27,F:F)</f>
        <v>16</v>
      </c>
      <c r="H27" s="61">
        <f t="shared" si="0"/>
        <v>0.380952380952381</v>
      </c>
      <c r="I27" s="6"/>
      <c r="J27" s="6"/>
      <c r="K27" s="60">
        <v>0.5</v>
      </c>
      <c r="L27" s="60">
        <v>0.5</v>
      </c>
      <c r="M27" s="63">
        <v>1.74</v>
      </c>
      <c r="N27" s="60"/>
      <c r="O27" s="15">
        <v>0.5</v>
      </c>
      <c r="P27" s="60"/>
      <c r="Q27" s="60"/>
      <c r="R27" s="60"/>
      <c r="S27" s="6"/>
      <c r="T27" s="60" t="s">
        <v>51</v>
      </c>
      <c r="U27" s="59">
        <v>3.24</v>
      </c>
      <c r="V27" s="60">
        <f>RANK(U27,U:U)</f>
        <v>38</v>
      </c>
      <c r="W27" s="8">
        <f t="shared" si="1"/>
        <v>0.904761904761905</v>
      </c>
      <c r="X27" s="59">
        <v>78.04</v>
      </c>
      <c r="Y27" s="60">
        <f>RANK(X27,X:X)</f>
        <v>24</v>
      </c>
      <c r="Z27" s="8">
        <f t="shared" si="2"/>
        <v>0.571428571428571</v>
      </c>
      <c r="AA27" s="6"/>
      <c r="AB27" s="6"/>
      <c r="AC27" s="6"/>
      <c r="AD27" s="6"/>
    </row>
    <row r="28" spans="1:30">
      <c r="A28" s="6">
        <v>25</v>
      </c>
      <c r="B28" s="7" t="s">
        <v>32</v>
      </c>
      <c r="C28" s="7" t="s">
        <v>49</v>
      </c>
      <c r="D28" s="7" t="s">
        <v>75</v>
      </c>
      <c r="E28" s="59">
        <v>82.0909</v>
      </c>
      <c r="F28" s="59">
        <v>69.777265</v>
      </c>
      <c r="G28" s="60">
        <f>RANK(F28,F:F)</f>
        <v>36</v>
      </c>
      <c r="H28" s="61">
        <f t="shared" si="0"/>
        <v>0.857142857142857</v>
      </c>
      <c r="I28" s="6"/>
      <c r="J28" s="6"/>
      <c r="K28" s="60">
        <v>0.5</v>
      </c>
      <c r="L28" s="60">
        <v>0.5</v>
      </c>
      <c r="M28" s="62">
        <v>1.69</v>
      </c>
      <c r="N28" s="60"/>
      <c r="O28" s="60">
        <v>1.27</v>
      </c>
      <c r="P28" s="60">
        <v>4</v>
      </c>
      <c r="Q28" s="60"/>
      <c r="R28" s="60">
        <v>0.3</v>
      </c>
      <c r="S28" s="6"/>
      <c r="T28" s="60" t="s">
        <v>51</v>
      </c>
      <c r="U28" s="59">
        <v>8.26</v>
      </c>
      <c r="V28" s="60">
        <f>RANK(U28,U:U)</f>
        <v>19</v>
      </c>
      <c r="W28" s="8">
        <f t="shared" si="1"/>
        <v>0.452380952380952</v>
      </c>
      <c r="X28" s="59">
        <v>78.037265</v>
      </c>
      <c r="Y28" s="60">
        <f>RANK(X28,X:X)</f>
        <v>25</v>
      </c>
      <c r="Z28" s="8">
        <f t="shared" si="2"/>
        <v>0.595238095238095</v>
      </c>
      <c r="AA28" s="6"/>
      <c r="AB28" s="6"/>
      <c r="AC28" s="6"/>
      <c r="AD28" s="6"/>
    </row>
    <row r="29" spans="1:30">
      <c r="A29" s="6">
        <v>26</v>
      </c>
      <c r="B29" s="60" t="s">
        <v>32</v>
      </c>
      <c r="C29" s="60" t="s">
        <v>49</v>
      </c>
      <c r="D29" s="60">
        <v>1120230882</v>
      </c>
      <c r="E29" s="60">
        <v>85.1</v>
      </c>
      <c r="F29" s="59">
        <v>72.33</v>
      </c>
      <c r="G29" s="60">
        <f>RANK(F29,F:F)</f>
        <v>27</v>
      </c>
      <c r="H29" s="61">
        <f t="shared" si="0"/>
        <v>0.642857142857143</v>
      </c>
      <c r="I29" s="64"/>
      <c r="J29" s="64"/>
      <c r="K29" s="60">
        <v>0.5</v>
      </c>
      <c r="L29" s="60">
        <v>0.5</v>
      </c>
      <c r="M29" s="60">
        <v>1.69</v>
      </c>
      <c r="N29" s="60"/>
      <c r="O29" s="60">
        <v>1.53</v>
      </c>
      <c r="P29" s="60"/>
      <c r="Q29" s="60">
        <v>0.2</v>
      </c>
      <c r="R29" s="60">
        <v>0.3</v>
      </c>
      <c r="S29" s="64"/>
      <c r="T29" s="60" t="s">
        <v>51</v>
      </c>
      <c r="U29" s="59">
        <v>4.72</v>
      </c>
      <c r="V29" s="60">
        <f>RANK(U29,U:U)</f>
        <v>30</v>
      </c>
      <c r="W29" s="8">
        <f t="shared" si="1"/>
        <v>0.714285714285714</v>
      </c>
      <c r="X29" s="60">
        <v>77.05</v>
      </c>
      <c r="Y29" s="60">
        <f>RANK(X29,X:X)</f>
        <v>26</v>
      </c>
      <c r="Z29" s="8">
        <f t="shared" si="2"/>
        <v>0.619047619047619</v>
      </c>
      <c r="AA29" s="64"/>
      <c r="AB29" s="6"/>
      <c r="AC29" s="6"/>
      <c r="AD29" s="6"/>
    </row>
    <row r="30" spans="1:30">
      <c r="A30" s="6">
        <v>27</v>
      </c>
      <c r="B30" s="7" t="s">
        <v>45</v>
      </c>
      <c r="C30" s="7" t="s">
        <v>49</v>
      </c>
      <c r="D30" s="7" t="s">
        <v>76</v>
      </c>
      <c r="E30" s="59">
        <v>83.0526</v>
      </c>
      <c r="F30" s="59">
        <v>70.59471</v>
      </c>
      <c r="G30" s="60">
        <f>RANK(F30,F:F)</f>
        <v>32</v>
      </c>
      <c r="H30" s="61">
        <f t="shared" si="0"/>
        <v>0.761904761904762</v>
      </c>
      <c r="I30" s="6"/>
      <c r="J30" s="6"/>
      <c r="K30" s="60">
        <v>0.5</v>
      </c>
      <c r="L30" s="60">
        <v>0.5</v>
      </c>
      <c r="M30" s="63">
        <v>1.703</v>
      </c>
      <c r="N30" s="60">
        <v>0.9</v>
      </c>
      <c r="O30" s="60">
        <v>1.65</v>
      </c>
      <c r="P30" s="60">
        <v>1</v>
      </c>
      <c r="Q30" s="60">
        <v>0.2</v>
      </c>
      <c r="R30" s="60"/>
      <c r="S30" s="6"/>
      <c r="T30" s="60" t="s">
        <v>51</v>
      </c>
      <c r="U30" s="59">
        <v>6.453</v>
      </c>
      <c r="V30" s="60">
        <f>RANK(U30,U:U)</f>
        <v>21</v>
      </c>
      <c r="W30" s="8">
        <f t="shared" si="1"/>
        <v>0.5</v>
      </c>
      <c r="X30" s="59">
        <v>77.04771</v>
      </c>
      <c r="Y30" s="60">
        <f>RANK(X30,X:X)</f>
        <v>27</v>
      </c>
      <c r="Z30" s="8">
        <f t="shared" si="2"/>
        <v>0.642857142857143</v>
      </c>
      <c r="AA30" s="6"/>
      <c r="AB30" s="6"/>
      <c r="AC30" s="6"/>
      <c r="AD30" s="6"/>
    </row>
    <row r="31" spans="1:30">
      <c r="A31" s="6">
        <v>28</v>
      </c>
      <c r="B31" s="7" t="s">
        <v>47</v>
      </c>
      <c r="C31" s="7" t="s">
        <v>49</v>
      </c>
      <c r="D31" s="7" t="s">
        <v>77</v>
      </c>
      <c r="E31" s="48">
        <v>84.103</v>
      </c>
      <c r="F31" s="59">
        <v>71.48755</v>
      </c>
      <c r="G31" s="60">
        <f>RANK(F31,F:F)</f>
        <v>30</v>
      </c>
      <c r="H31" s="61">
        <f t="shared" si="0"/>
        <v>0.714285714285714</v>
      </c>
      <c r="I31" s="6"/>
      <c r="J31" s="6"/>
      <c r="K31" s="60">
        <v>0.5</v>
      </c>
      <c r="L31" s="60">
        <v>0.5</v>
      </c>
      <c r="M31" s="62">
        <v>1.70285714285714</v>
      </c>
      <c r="N31" s="60">
        <v>0.4</v>
      </c>
      <c r="O31" s="60">
        <v>1.4</v>
      </c>
      <c r="P31" s="60"/>
      <c r="Q31" s="60">
        <v>0.2</v>
      </c>
      <c r="R31" s="60"/>
      <c r="S31" s="6"/>
      <c r="T31" s="60" t="s">
        <v>51</v>
      </c>
      <c r="U31" s="59">
        <v>4.70285714285714</v>
      </c>
      <c r="V31" s="60">
        <f>RANK(U31,U:U)</f>
        <v>31</v>
      </c>
      <c r="W31" s="8">
        <f t="shared" si="1"/>
        <v>0.738095238095238</v>
      </c>
      <c r="X31" s="59">
        <v>76.1904071428571</v>
      </c>
      <c r="Y31" s="60">
        <f>RANK(X31,X:X)</f>
        <v>28</v>
      </c>
      <c r="Z31" s="8">
        <f t="shared" si="2"/>
        <v>0.666666666666667</v>
      </c>
      <c r="AA31" s="6"/>
      <c r="AB31" s="6"/>
      <c r="AC31" s="6"/>
      <c r="AD31" s="6"/>
    </row>
    <row r="32" spans="1:30">
      <c r="A32" s="6">
        <v>29</v>
      </c>
      <c r="B32" s="7" t="s">
        <v>32</v>
      </c>
      <c r="C32" s="7" t="s">
        <v>49</v>
      </c>
      <c r="D32" s="7" t="s">
        <v>78</v>
      </c>
      <c r="E32" s="59">
        <v>82.5454</v>
      </c>
      <c r="F32" s="59">
        <v>70.16359</v>
      </c>
      <c r="G32" s="60">
        <f>RANK(F32,F:F)</f>
        <v>35</v>
      </c>
      <c r="H32" s="61">
        <f t="shared" si="0"/>
        <v>0.833333333333333</v>
      </c>
      <c r="I32" s="6"/>
      <c r="J32" s="6"/>
      <c r="K32" s="60">
        <v>0.5</v>
      </c>
      <c r="L32" s="60">
        <v>0.5</v>
      </c>
      <c r="M32" s="62">
        <v>1.69</v>
      </c>
      <c r="N32" s="60"/>
      <c r="O32" s="60">
        <v>1.63</v>
      </c>
      <c r="P32" s="60">
        <v>1.2</v>
      </c>
      <c r="Q32" s="60"/>
      <c r="R32" s="60">
        <v>0.3</v>
      </c>
      <c r="S32" s="6"/>
      <c r="T32" s="60" t="s">
        <v>51</v>
      </c>
      <c r="U32" s="59">
        <v>5.82</v>
      </c>
      <c r="V32" s="60">
        <f>RANK(U32,U:U)</f>
        <v>25</v>
      </c>
      <c r="W32" s="8">
        <f t="shared" si="1"/>
        <v>0.595238095238095</v>
      </c>
      <c r="X32" s="59">
        <v>75.98359</v>
      </c>
      <c r="Y32" s="60">
        <f>RANK(X32,X:X)</f>
        <v>29</v>
      </c>
      <c r="Z32" s="8">
        <f t="shared" si="2"/>
        <v>0.69047619047619</v>
      </c>
      <c r="AA32" s="6"/>
      <c r="AB32" s="6"/>
      <c r="AC32" s="6"/>
      <c r="AD32" s="6"/>
    </row>
    <row r="33" spans="1:30">
      <c r="A33" s="6">
        <v>30</v>
      </c>
      <c r="B33" s="7" t="s">
        <v>45</v>
      </c>
      <c r="C33" s="7" t="s">
        <v>49</v>
      </c>
      <c r="D33" s="7" t="s">
        <v>79</v>
      </c>
      <c r="E33" s="59">
        <v>82.819</v>
      </c>
      <c r="F33" s="59">
        <v>70.39615</v>
      </c>
      <c r="G33" s="60">
        <f>RANK(F33,F:F)</f>
        <v>33</v>
      </c>
      <c r="H33" s="61">
        <f t="shared" si="0"/>
        <v>0.785714285714286</v>
      </c>
      <c r="I33" s="6"/>
      <c r="J33" s="6"/>
      <c r="K33" s="60">
        <v>0.5</v>
      </c>
      <c r="L33" s="60">
        <v>0.5</v>
      </c>
      <c r="M33" s="63">
        <v>1.728</v>
      </c>
      <c r="N33" s="60"/>
      <c r="O33" s="60">
        <v>1</v>
      </c>
      <c r="P33" s="60">
        <v>1.25</v>
      </c>
      <c r="Q33" s="60">
        <v>0.5</v>
      </c>
      <c r="R33" s="60"/>
      <c r="S33" s="6"/>
      <c r="T33" s="60" t="s">
        <v>51</v>
      </c>
      <c r="U33" s="59">
        <v>5.478</v>
      </c>
      <c r="V33" s="60">
        <f>RANK(U33,U:U)</f>
        <v>26</v>
      </c>
      <c r="W33" s="8">
        <f t="shared" si="1"/>
        <v>0.619047619047619</v>
      </c>
      <c r="X33" s="59">
        <v>75.87415</v>
      </c>
      <c r="Y33" s="60">
        <f>RANK(X33,X:X)</f>
        <v>30</v>
      </c>
      <c r="Z33" s="8">
        <f t="shared" si="2"/>
        <v>0.714285714285714</v>
      </c>
      <c r="AA33" s="6"/>
      <c r="AB33" s="6"/>
      <c r="AC33" s="6"/>
      <c r="AD33" s="6"/>
    </row>
    <row r="34" spans="1:30">
      <c r="A34" s="6">
        <v>31</v>
      </c>
      <c r="B34" s="7" t="s">
        <v>47</v>
      </c>
      <c r="C34" s="7" t="s">
        <v>49</v>
      </c>
      <c r="D34" s="7" t="s">
        <v>80</v>
      </c>
      <c r="E34" s="59">
        <v>81.1684</v>
      </c>
      <c r="F34" s="59">
        <v>68.99314</v>
      </c>
      <c r="G34" s="60">
        <f>RANK(F34,F:F)</f>
        <v>37</v>
      </c>
      <c r="H34" s="61">
        <f t="shared" si="0"/>
        <v>0.880952380952381</v>
      </c>
      <c r="I34" s="6"/>
      <c r="J34" s="6"/>
      <c r="K34" s="60">
        <v>0.5</v>
      </c>
      <c r="L34" s="60">
        <v>0.5</v>
      </c>
      <c r="M34" s="63">
        <v>1.71428571428571</v>
      </c>
      <c r="N34" s="60">
        <v>1</v>
      </c>
      <c r="O34" s="60">
        <v>2.2</v>
      </c>
      <c r="P34" s="60">
        <v>0.25</v>
      </c>
      <c r="Q34" s="60"/>
      <c r="R34" s="60">
        <v>0.4</v>
      </c>
      <c r="S34" s="6"/>
      <c r="T34" s="60" t="s">
        <v>51</v>
      </c>
      <c r="U34" s="59">
        <v>6.56428571428571</v>
      </c>
      <c r="V34" s="60">
        <f>RANK(U34,U:U)</f>
        <v>20</v>
      </c>
      <c r="W34" s="8">
        <f t="shared" si="1"/>
        <v>0.476190476190476</v>
      </c>
      <c r="X34" s="59">
        <v>75.5574257142857</v>
      </c>
      <c r="Y34" s="60">
        <f>RANK(X34,X:X)</f>
        <v>31</v>
      </c>
      <c r="Z34" s="8">
        <f t="shared" si="2"/>
        <v>0.738095238095238</v>
      </c>
      <c r="AA34" s="6"/>
      <c r="AB34" s="6"/>
      <c r="AC34" s="6"/>
      <c r="AD34" s="6"/>
    </row>
    <row r="35" spans="1:30">
      <c r="A35" s="6">
        <v>32</v>
      </c>
      <c r="B35" s="7" t="s">
        <v>32</v>
      </c>
      <c r="C35" s="7" t="s">
        <v>49</v>
      </c>
      <c r="D35" s="7" t="s">
        <v>81</v>
      </c>
      <c r="E35" s="59">
        <v>82.5631</v>
      </c>
      <c r="F35" s="59">
        <v>70.178635</v>
      </c>
      <c r="G35" s="60">
        <f>RANK(F35,F:F)</f>
        <v>34</v>
      </c>
      <c r="H35" s="61">
        <f t="shared" si="0"/>
        <v>0.80952380952381</v>
      </c>
      <c r="I35" s="6"/>
      <c r="J35" s="6"/>
      <c r="K35" s="60">
        <v>0.5</v>
      </c>
      <c r="L35" s="60">
        <v>0.5</v>
      </c>
      <c r="M35" s="62">
        <v>1.66</v>
      </c>
      <c r="N35" s="60">
        <v>0.6</v>
      </c>
      <c r="O35" s="60">
        <v>1.8</v>
      </c>
      <c r="P35" s="60"/>
      <c r="Q35" s="60"/>
      <c r="R35" s="60">
        <v>0.3</v>
      </c>
      <c r="S35" s="6"/>
      <c r="T35" s="60" t="s">
        <v>51</v>
      </c>
      <c r="U35" s="59">
        <v>5.36</v>
      </c>
      <c r="V35" s="60">
        <f>RANK(U35,U:U)</f>
        <v>27</v>
      </c>
      <c r="W35" s="8">
        <f t="shared" si="1"/>
        <v>0.642857142857143</v>
      </c>
      <c r="X35" s="59">
        <v>75.538635</v>
      </c>
      <c r="Y35" s="60">
        <f>RANK(X35,X:X)</f>
        <v>32</v>
      </c>
      <c r="Z35" s="8">
        <f t="shared" si="2"/>
        <v>0.761904761904762</v>
      </c>
      <c r="AA35" s="6"/>
      <c r="AB35" s="6"/>
      <c r="AC35" s="6"/>
      <c r="AD35" s="6"/>
    </row>
    <row r="36" spans="1:30">
      <c r="A36" s="6">
        <v>33</v>
      </c>
      <c r="B36" s="7" t="s">
        <v>47</v>
      </c>
      <c r="C36" s="7" t="s">
        <v>49</v>
      </c>
      <c r="D36" s="7" t="s">
        <v>82</v>
      </c>
      <c r="E36" s="59">
        <v>85.1856</v>
      </c>
      <c r="F36" s="59">
        <v>72.40776</v>
      </c>
      <c r="G36" s="60">
        <f>RANK(F36,F:F)</f>
        <v>25</v>
      </c>
      <c r="H36" s="61">
        <f t="shared" si="0"/>
        <v>0.595238095238095</v>
      </c>
      <c r="I36" s="6"/>
      <c r="J36" s="6"/>
      <c r="K36" s="60">
        <v>0.5</v>
      </c>
      <c r="L36" s="60">
        <v>0.5</v>
      </c>
      <c r="M36" s="62">
        <v>1.68571428571429</v>
      </c>
      <c r="N36" s="60"/>
      <c r="O36" s="60"/>
      <c r="P36" s="60"/>
      <c r="Q36" s="60"/>
      <c r="R36" s="60">
        <v>0.3</v>
      </c>
      <c r="S36" s="6"/>
      <c r="T36" s="60" t="s">
        <v>51</v>
      </c>
      <c r="U36" s="59">
        <v>2.98571428571429</v>
      </c>
      <c r="V36" s="60">
        <f>RANK(U36,U:U)</f>
        <v>40</v>
      </c>
      <c r="W36" s="8">
        <f t="shared" si="1"/>
        <v>0.952380952380952</v>
      </c>
      <c r="X36" s="59">
        <v>75.3934742857143</v>
      </c>
      <c r="Y36" s="60">
        <f>RANK(X36,X:X)</f>
        <v>33</v>
      </c>
      <c r="Z36" s="8">
        <f t="shared" si="2"/>
        <v>0.785714285714286</v>
      </c>
      <c r="AA36" s="6"/>
      <c r="AB36" s="6"/>
      <c r="AC36" s="6"/>
      <c r="AD36" s="6"/>
    </row>
    <row r="37" spans="1:30">
      <c r="A37" s="6">
        <v>34</v>
      </c>
      <c r="B37" s="7" t="s">
        <v>43</v>
      </c>
      <c r="C37" s="7" t="s">
        <v>49</v>
      </c>
      <c r="D37" s="7" t="s">
        <v>83</v>
      </c>
      <c r="E37" s="59">
        <v>85.33</v>
      </c>
      <c r="F37" s="59">
        <v>72.5305</v>
      </c>
      <c r="G37" s="60">
        <f>RANK(F37,F:F)</f>
        <v>23</v>
      </c>
      <c r="H37" s="61">
        <f t="shared" si="0"/>
        <v>0.547619047619048</v>
      </c>
      <c r="I37" s="6"/>
      <c r="J37" s="6"/>
      <c r="K37" s="60">
        <v>0.5</v>
      </c>
      <c r="L37" s="60">
        <v>0.5</v>
      </c>
      <c r="M37" s="63">
        <v>1.77</v>
      </c>
      <c r="N37" s="60"/>
      <c r="O37" s="15">
        <v>0.05</v>
      </c>
      <c r="P37" s="60"/>
      <c r="Q37" s="60"/>
      <c r="R37" s="60"/>
      <c r="S37" s="6"/>
      <c r="T37" s="60" t="s">
        <v>51</v>
      </c>
      <c r="U37" s="59">
        <v>2.82</v>
      </c>
      <c r="V37" s="60">
        <f>RANK(U37,U:U)</f>
        <v>41</v>
      </c>
      <c r="W37" s="8">
        <f t="shared" si="1"/>
        <v>0.976190476190476</v>
      </c>
      <c r="X37" s="59">
        <v>75.3505</v>
      </c>
      <c r="Y37" s="60">
        <f>RANK(X37,X:X)</f>
        <v>34</v>
      </c>
      <c r="Z37" s="8">
        <f t="shared" si="2"/>
        <v>0.80952380952381</v>
      </c>
      <c r="AA37" s="6"/>
      <c r="AB37" s="6"/>
      <c r="AC37" s="6"/>
      <c r="AD37" s="6"/>
    </row>
    <row r="38" spans="1:30">
      <c r="A38" s="6">
        <v>35</v>
      </c>
      <c r="B38" s="7" t="s">
        <v>43</v>
      </c>
      <c r="C38" s="7" t="s">
        <v>49</v>
      </c>
      <c r="D38" s="7" t="s">
        <v>84</v>
      </c>
      <c r="E38" s="59">
        <v>85.04</v>
      </c>
      <c r="F38" s="59">
        <v>72.284</v>
      </c>
      <c r="G38" s="60">
        <f>RANK(F38,F:F)</f>
        <v>28</v>
      </c>
      <c r="H38" s="61">
        <f t="shared" si="0"/>
        <v>0.666666666666667</v>
      </c>
      <c r="I38" s="6"/>
      <c r="J38" s="6"/>
      <c r="K38" s="60">
        <v>0.5</v>
      </c>
      <c r="L38" s="60">
        <v>0.5</v>
      </c>
      <c r="M38" s="62">
        <v>1.77</v>
      </c>
      <c r="N38" s="60"/>
      <c r="O38" s="60"/>
      <c r="P38" s="60"/>
      <c r="Q38" s="60"/>
      <c r="R38" s="60"/>
      <c r="S38" s="6"/>
      <c r="T38" s="60" t="s">
        <v>51</v>
      </c>
      <c r="U38" s="59">
        <v>2.77</v>
      </c>
      <c r="V38" s="60">
        <f>RANK(U38,U:U)</f>
        <v>42</v>
      </c>
      <c r="W38" s="8">
        <f t="shared" si="1"/>
        <v>1</v>
      </c>
      <c r="X38" s="59">
        <v>75.054</v>
      </c>
      <c r="Y38" s="60">
        <f>RANK(X38,X:X)</f>
        <v>35</v>
      </c>
      <c r="Z38" s="8">
        <f t="shared" si="2"/>
        <v>0.833333333333333</v>
      </c>
      <c r="AA38" s="6"/>
      <c r="AB38" s="6"/>
      <c r="AC38" s="6"/>
      <c r="AD38" s="6"/>
    </row>
    <row r="39" spans="1:30">
      <c r="A39" s="6">
        <v>36</v>
      </c>
      <c r="B39" s="7" t="s">
        <v>47</v>
      </c>
      <c r="C39" s="7" t="s">
        <v>49</v>
      </c>
      <c r="D39" s="7" t="s">
        <v>85</v>
      </c>
      <c r="E39" s="48">
        <v>84.134</v>
      </c>
      <c r="F39" s="59">
        <v>71.5139</v>
      </c>
      <c r="G39" s="60">
        <f>RANK(F39,F:F)</f>
        <v>29</v>
      </c>
      <c r="H39" s="61">
        <f t="shared" si="0"/>
        <v>0.69047619047619</v>
      </c>
      <c r="I39" s="6"/>
      <c r="J39" s="6"/>
      <c r="K39" s="60">
        <v>0.5</v>
      </c>
      <c r="L39" s="60">
        <v>0.5</v>
      </c>
      <c r="M39" s="62">
        <v>1.71428571428571</v>
      </c>
      <c r="N39" s="60"/>
      <c r="O39" s="60">
        <v>0.2</v>
      </c>
      <c r="P39" s="60"/>
      <c r="Q39" s="60">
        <v>0.2</v>
      </c>
      <c r="R39" s="60">
        <v>0.4</v>
      </c>
      <c r="S39" s="6"/>
      <c r="T39" s="60" t="s">
        <v>51</v>
      </c>
      <c r="U39" s="59">
        <v>3.51428571428571</v>
      </c>
      <c r="V39" s="60">
        <f>RANK(U39,U:U)</f>
        <v>35</v>
      </c>
      <c r="W39" s="8">
        <f t="shared" si="1"/>
        <v>0.833333333333333</v>
      </c>
      <c r="X39" s="59">
        <v>75.0281857142857</v>
      </c>
      <c r="Y39" s="60">
        <f>RANK(X39,X:X)</f>
        <v>36</v>
      </c>
      <c r="Z39" s="8">
        <f t="shared" si="2"/>
        <v>0.857142857142857</v>
      </c>
      <c r="AA39" s="6"/>
      <c r="AB39" s="6"/>
      <c r="AC39" s="6"/>
      <c r="AD39" s="6"/>
    </row>
    <row r="40" spans="1:30">
      <c r="A40" s="6">
        <v>37</v>
      </c>
      <c r="B40" s="7" t="s">
        <v>47</v>
      </c>
      <c r="C40" s="7" t="s">
        <v>49</v>
      </c>
      <c r="D40" s="7" t="s">
        <v>86</v>
      </c>
      <c r="E40" s="48">
        <v>83.3894</v>
      </c>
      <c r="F40" s="59">
        <v>70.88099</v>
      </c>
      <c r="G40" s="60">
        <f>RANK(F40,F:F)</f>
        <v>31</v>
      </c>
      <c r="H40" s="61">
        <f t="shared" si="0"/>
        <v>0.738095238095238</v>
      </c>
      <c r="I40" s="6"/>
      <c r="J40" s="6"/>
      <c r="K40" s="60">
        <v>0.5</v>
      </c>
      <c r="L40" s="60">
        <v>0.5</v>
      </c>
      <c r="M40" s="62">
        <v>1.67142857142857</v>
      </c>
      <c r="N40" s="60">
        <v>0.6</v>
      </c>
      <c r="O40" s="60">
        <v>0.67</v>
      </c>
      <c r="P40" s="60"/>
      <c r="Q40" s="60"/>
      <c r="R40" s="60"/>
      <c r="S40" s="6"/>
      <c r="T40" s="60" t="s">
        <v>51</v>
      </c>
      <c r="U40" s="59">
        <v>3.94142857142857</v>
      </c>
      <c r="V40" s="60">
        <f>RANK(U40,U:U)</f>
        <v>34</v>
      </c>
      <c r="W40" s="8">
        <f t="shared" si="1"/>
        <v>0.80952380952381</v>
      </c>
      <c r="X40" s="59">
        <v>74.8224185714286</v>
      </c>
      <c r="Y40" s="60">
        <f>RANK(X40,X:X)</f>
        <v>37</v>
      </c>
      <c r="Z40" s="8">
        <f t="shared" si="2"/>
        <v>0.880952380952381</v>
      </c>
      <c r="AA40" s="6"/>
      <c r="AB40" s="6"/>
      <c r="AC40" s="6"/>
      <c r="AD40" s="6"/>
    </row>
    <row r="41" spans="1:30">
      <c r="A41" s="6">
        <v>38</v>
      </c>
      <c r="B41" s="7" t="s">
        <v>47</v>
      </c>
      <c r="C41" s="7" t="s">
        <v>49</v>
      </c>
      <c r="D41" s="7" t="s">
        <v>87</v>
      </c>
      <c r="E41" s="48">
        <v>80.0938</v>
      </c>
      <c r="F41" s="59">
        <v>68.07973</v>
      </c>
      <c r="G41" s="60">
        <f>RANK(F41,F:F)</f>
        <v>39</v>
      </c>
      <c r="H41" s="61">
        <f t="shared" si="0"/>
        <v>0.928571428571429</v>
      </c>
      <c r="I41" s="6"/>
      <c r="J41" s="6"/>
      <c r="K41" s="60">
        <v>0.5</v>
      </c>
      <c r="L41" s="60">
        <v>0.5</v>
      </c>
      <c r="M41" s="62">
        <v>1.69</v>
      </c>
      <c r="N41" s="60"/>
      <c r="O41" s="60">
        <v>0.65</v>
      </c>
      <c r="P41" s="60"/>
      <c r="Q41" s="60">
        <v>1.2</v>
      </c>
      <c r="R41" s="60"/>
      <c r="S41" s="6"/>
      <c r="T41" s="60" t="s">
        <v>51</v>
      </c>
      <c r="U41" s="59">
        <v>4.54</v>
      </c>
      <c r="V41" s="60">
        <f>RANK(U41,U:U)</f>
        <v>32</v>
      </c>
      <c r="W41" s="8">
        <f t="shared" si="1"/>
        <v>0.761904761904762</v>
      </c>
      <c r="X41" s="59">
        <v>72.61973</v>
      </c>
      <c r="Y41" s="60">
        <f>RANK(X41,X:X)</f>
        <v>38</v>
      </c>
      <c r="Z41" s="8">
        <f t="shared" si="2"/>
        <v>0.904761904761905</v>
      </c>
      <c r="AA41" s="6"/>
      <c r="AB41" s="6"/>
      <c r="AC41" s="6"/>
      <c r="AD41" s="6"/>
    </row>
    <row r="42" spans="1:30">
      <c r="A42" s="6">
        <v>39</v>
      </c>
      <c r="B42" s="7" t="s">
        <v>32</v>
      </c>
      <c r="C42" s="7" t="s">
        <v>49</v>
      </c>
      <c r="D42" s="7" t="s">
        <v>88</v>
      </c>
      <c r="E42" s="59">
        <v>80.9612</v>
      </c>
      <c r="F42" s="59">
        <v>68.81702</v>
      </c>
      <c r="G42" s="60">
        <f>RANK(F42,F:F)</f>
        <v>38</v>
      </c>
      <c r="H42" s="61">
        <f t="shared" si="0"/>
        <v>0.904761904761905</v>
      </c>
      <c r="I42" s="6"/>
      <c r="J42" s="6"/>
      <c r="K42" s="60">
        <v>0.5</v>
      </c>
      <c r="L42" s="60">
        <v>0.5</v>
      </c>
      <c r="M42" s="62">
        <v>1.71</v>
      </c>
      <c r="N42" s="60"/>
      <c r="O42" s="60"/>
      <c r="P42" s="60"/>
      <c r="Q42" s="60"/>
      <c r="R42" s="60">
        <v>0.3</v>
      </c>
      <c r="S42" s="6"/>
      <c r="T42" s="60" t="s">
        <v>51</v>
      </c>
      <c r="U42" s="59">
        <v>3.01</v>
      </c>
      <c r="V42" s="60">
        <f>RANK(U42,U:U)</f>
        <v>39</v>
      </c>
      <c r="W42" s="8">
        <f t="shared" si="1"/>
        <v>0.928571428571429</v>
      </c>
      <c r="X42" s="59">
        <v>71.82702</v>
      </c>
      <c r="Y42" s="60">
        <f>RANK(X42,X:X)</f>
        <v>39</v>
      </c>
      <c r="Z42" s="8">
        <f t="shared" si="2"/>
        <v>0.928571428571429</v>
      </c>
      <c r="AA42" s="6"/>
      <c r="AB42" s="6"/>
      <c r="AC42" s="6"/>
      <c r="AD42" s="6"/>
    </row>
    <row r="43" spans="1:30">
      <c r="A43" s="6">
        <v>40</v>
      </c>
      <c r="B43" s="7" t="s">
        <v>45</v>
      </c>
      <c r="C43" s="7" t="s">
        <v>49</v>
      </c>
      <c r="D43" s="7" t="s">
        <v>89</v>
      </c>
      <c r="E43" s="59">
        <v>79.5474</v>
      </c>
      <c r="F43" s="59">
        <v>67.61529</v>
      </c>
      <c r="G43" s="60">
        <f>RANK(F43,F:F)</f>
        <v>40</v>
      </c>
      <c r="H43" s="61">
        <f t="shared" si="0"/>
        <v>0.952380952380952</v>
      </c>
      <c r="I43" s="6"/>
      <c r="J43" s="6"/>
      <c r="K43" s="60">
        <v>0.5</v>
      </c>
      <c r="L43" s="60">
        <v>0.5</v>
      </c>
      <c r="M43" s="63">
        <v>1.68</v>
      </c>
      <c r="N43" s="60">
        <v>0.3</v>
      </c>
      <c r="O43" s="60">
        <v>0.6</v>
      </c>
      <c r="P43" s="60"/>
      <c r="Q43" s="60">
        <v>0.4</v>
      </c>
      <c r="R43" s="60"/>
      <c r="S43" s="6"/>
      <c r="T43" s="60" t="s">
        <v>51</v>
      </c>
      <c r="U43" s="59">
        <v>3.98</v>
      </c>
      <c r="V43" s="60">
        <f>RANK(U43,U:U)</f>
        <v>33</v>
      </c>
      <c r="W43" s="8">
        <f t="shared" si="1"/>
        <v>0.785714285714286</v>
      </c>
      <c r="X43" s="59">
        <v>71.59529</v>
      </c>
      <c r="Y43" s="60">
        <f>RANK(X43,X:X)</f>
        <v>40</v>
      </c>
      <c r="Z43" s="8">
        <f t="shared" si="2"/>
        <v>0.952380952380952</v>
      </c>
      <c r="AA43" s="6"/>
      <c r="AB43" s="6"/>
      <c r="AC43" s="6"/>
      <c r="AD43" s="6"/>
    </row>
    <row r="44" spans="1:30">
      <c r="A44" s="6">
        <v>41</v>
      </c>
      <c r="B44" s="7" t="s">
        <v>45</v>
      </c>
      <c r="C44" s="7" t="s">
        <v>49</v>
      </c>
      <c r="D44" s="7" t="s">
        <v>90</v>
      </c>
      <c r="E44" s="59">
        <v>79.513</v>
      </c>
      <c r="F44" s="59">
        <v>67.58605</v>
      </c>
      <c r="G44" s="60">
        <f>RANK(F44,F:F)</f>
        <v>41</v>
      </c>
      <c r="H44" s="61">
        <f t="shared" si="0"/>
        <v>0.976190476190476</v>
      </c>
      <c r="I44" s="6"/>
      <c r="J44" s="6"/>
      <c r="K44" s="60">
        <v>0.5</v>
      </c>
      <c r="L44" s="60">
        <v>0.5</v>
      </c>
      <c r="M44" s="63">
        <v>1.65</v>
      </c>
      <c r="N44" s="60"/>
      <c r="O44" s="60">
        <v>0.4</v>
      </c>
      <c r="P44" s="60"/>
      <c r="Q44" s="60">
        <v>0.2</v>
      </c>
      <c r="R44" s="60"/>
      <c r="S44" s="6"/>
      <c r="T44" s="60" t="s">
        <v>51</v>
      </c>
      <c r="U44" s="59">
        <v>3.25</v>
      </c>
      <c r="V44" s="60">
        <f>RANK(U44,U:U)</f>
        <v>37</v>
      </c>
      <c r="W44" s="8">
        <f t="shared" si="1"/>
        <v>0.880952380952381</v>
      </c>
      <c r="X44" s="59">
        <v>70.83605</v>
      </c>
      <c r="Y44" s="60">
        <f>RANK(X44,X:X)</f>
        <v>41</v>
      </c>
      <c r="Z44" s="8">
        <f t="shared" si="2"/>
        <v>0.976190476190476</v>
      </c>
      <c r="AA44" s="6"/>
      <c r="AB44" s="64"/>
      <c r="AC44" s="64"/>
      <c r="AD44" s="64"/>
    </row>
    <row r="45" spans="1:30">
      <c r="A45" s="6">
        <v>42</v>
      </c>
      <c r="B45" s="7" t="s">
        <v>47</v>
      </c>
      <c r="C45" s="7" t="s">
        <v>49</v>
      </c>
      <c r="D45" s="7">
        <v>1120220355</v>
      </c>
      <c r="E45" s="59">
        <v>78.3958</v>
      </c>
      <c r="F45" s="59">
        <v>67.3455</v>
      </c>
      <c r="G45" s="60">
        <f>RANK(F45,F:F)</f>
        <v>42</v>
      </c>
      <c r="H45" s="61">
        <f t="shared" si="0"/>
        <v>1</v>
      </c>
      <c r="I45" s="6"/>
      <c r="J45" s="6"/>
      <c r="K45" s="60">
        <v>0.5</v>
      </c>
      <c r="L45" s="60">
        <v>0.5</v>
      </c>
      <c r="M45" s="63">
        <v>1.65</v>
      </c>
      <c r="N45" s="60"/>
      <c r="O45" s="60">
        <v>0.5</v>
      </c>
      <c r="P45" s="60"/>
      <c r="Q45" s="60">
        <v>0.2</v>
      </c>
      <c r="R45" s="60"/>
      <c r="S45" s="6"/>
      <c r="T45" s="60" t="s">
        <v>51</v>
      </c>
      <c r="U45" s="59">
        <v>3.35</v>
      </c>
      <c r="V45" s="60">
        <f>RANK(U45,U:U)</f>
        <v>36</v>
      </c>
      <c r="W45" s="8">
        <f t="shared" si="1"/>
        <v>0.857142857142857</v>
      </c>
      <c r="X45" s="59">
        <v>70.7</v>
      </c>
      <c r="Y45" s="60">
        <f>RANK(X45,X:X)</f>
        <v>42</v>
      </c>
      <c r="Z45" s="8">
        <f t="shared" si="2"/>
        <v>1</v>
      </c>
      <c r="AA45" s="6"/>
      <c r="AB45" s="64"/>
      <c r="AC45" s="64"/>
      <c r="AD45" s="64"/>
    </row>
  </sheetData>
  <autoFilter xmlns:etc="http://www.wps.cn/officeDocument/2017/etCustomData" ref="A2:AA45" etc:filterBottomFollowUsedRange="0">
    <sortState ref="A2:AA45">
      <sortCondition ref="Y2"/>
    </sortState>
    <extLst/>
  </autoFilter>
  <mergeCells count="30">
    <mergeCell ref="A1:AD1"/>
    <mergeCell ref="K2:L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26"/>
  <sheetViews>
    <sheetView topLeftCell="I1" workbookViewId="0">
      <selection activeCell="R13" sqref="R13"/>
    </sheetView>
  </sheetViews>
  <sheetFormatPr defaultColWidth="9" defaultRowHeight="13.5"/>
  <cols>
    <col min="1" max="3" width="9" style="47"/>
    <col min="4" max="4" width="12.375" style="47" customWidth="1"/>
    <col min="5" max="16384" width="9" style="47"/>
  </cols>
  <sheetData>
    <row r="1" s="47" customFormat="1" ht="20.25" spans="1:30">
      <c r="A1" s="2" t="s">
        <v>91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s="47" customFormat="1" spans="1:3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/>
      <c r="M2" s="4" t="s">
        <v>12</v>
      </c>
      <c r="N2" s="4" t="s">
        <v>13</v>
      </c>
      <c r="O2" s="4" t="s">
        <v>14</v>
      </c>
      <c r="P2" s="4" t="s">
        <v>15</v>
      </c>
      <c r="Q2" s="4" t="s">
        <v>16</v>
      </c>
      <c r="R2" s="4" t="s">
        <v>17</v>
      </c>
      <c r="S2" s="4" t="s">
        <v>18</v>
      </c>
      <c r="T2" s="4" t="s">
        <v>19</v>
      </c>
      <c r="U2" s="4" t="s">
        <v>20</v>
      </c>
      <c r="V2" s="4" t="s">
        <v>21</v>
      </c>
      <c r="W2" s="53" t="s">
        <v>22</v>
      </c>
      <c r="X2" s="4" t="s">
        <v>23</v>
      </c>
      <c r="Y2" s="4" t="s">
        <v>24</v>
      </c>
      <c r="Z2" s="4" t="s">
        <v>25</v>
      </c>
      <c r="AA2" s="4" t="s">
        <v>26</v>
      </c>
      <c r="AB2" s="4" t="s">
        <v>27</v>
      </c>
      <c r="AC2" s="4" t="s">
        <v>28</v>
      </c>
      <c r="AD2" s="13" t="s">
        <v>29</v>
      </c>
    </row>
    <row r="3" s="47" customFormat="1" ht="36" spans="1:30">
      <c r="A3" s="4"/>
      <c r="B3" s="4"/>
      <c r="C3" s="4"/>
      <c r="D3" s="4"/>
      <c r="E3" s="4"/>
      <c r="F3" s="4"/>
      <c r="G3" s="4"/>
      <c r="H3" s="4"/>
      <c r="I3" s="4"/>
      <c r="J3" s="4"/>
      <c r="K3" s="4" t="s">
        <v>30</v>
      </c>
      <c r="L3" s="4" t="s">
        <v>31</v>
      </c>
      <c r="M3" s="4"/>
      <c r="N3" s="4"/>
      <c r="O3" s="4"/>
      <c r="P3" s="4"/>
      <c r="Q3" s="4"/>
      <c r="R3" s="4"/>
      <c r="S3" s="4"/>
      <c r="T3" s="4"/>
      <c r="U3" s="4"/>
      <c r="V3" s="4"/>
      <c r="W3" s="53"/>
      <c r="X3" s="4"/>
      <c r="Y3" s="4"/>
      <c r="Z3" s="4"/>
      <c r="AA3" s="4"/>
      <c r="AB3" s="4"/>
      <c r="AC3" s="4"/>
      <c r="AD3" s="13"/>
    </row>
    <row r="4" s="47" customFormat="1" spans="1:30">
      <c r="A4" s="15">
        <v>1</v>
      </c>
      <c r="B4" s="15"/>
      <c r="C4" s="15" t="s">
        <v>92</v>
      </c>
      <c r="D4" s="15" t="s">
        <v>93</v>
      </c>
      <c r="E4" s="48">
        <v>90.4396</v>
      </c>
      <c r="F4" s="48">
        <v>76.87366</v>
      </c>
      <c r="G4" s="15">
        <v>1</v>
      </c>
      <c r="H4" s="49">
        <v>0.16</v>
      </c>
      <c r="I4" s="15"/>
      <c r="J4" s="15"/>
      <c r="K4" s="15">
        <v>0.5</v>
      </c>
      <c r="L4" s="15">
        <v>0.5</v>
      </c>
      <c r="M4" s="15">
        <v>1.67</v>
      </c>
      <c r="N4" s="15"/>
      <c r="O4" s="15">
        <v>1.5</v>
      </c>
      <c r="P4" s="15"/>
      <c r="Q4" s="15">
        <v>0.2</v>
      </c>
      <c r="R4" s="15">
        <v>0.4</v>
      </c>
      <c r="S4" s="15"/>
      <c r="T4" s="54" t="s">
        <v>51</v>
      </c>
      <c r="U4" s="48">
        <v>4.77428571428571</v>
      </c>
      <c r="V4" s="15">
        <v>4</v>
      </c>
      <c r="W4" s="55">
        <v>0.66</v>
      </c>
      <c r="X4" s="48">
        <v>81.6479457142857</v>
      </c>
      <c r="Y4" s="15">
        <v>1</v>
      </c>
      <c r="Z4" s="56">
        <f t="shared" ref="Z4:Z9" si="0">Y4/6</f>
        <v>0.166666666666667</v>
      </c>
      <c r="AA4" s="15"/>
      <c r="AB4" s="3"/>
      <c r="AC4" s="57" t="s">
        <v>35</v>
      </c>
      <c r="AD4" s="58"/>
    </row>
    <row r="5" s="47" customFormat="1" spans="1:30">
      <c r="A5" s="15">
        <v>2</v>
      </c>
      <c r="B5" s="15"/>
      <c r="C5" s="15" t="s">
        <v>92</v>
      </c>
      <c r="D5" s="15" t="s">
        <v>94</v>
      </c>
      <c r="E5" s="48">
        <v>86.59</v>
      </c>
      <c r="F5" s="48">
        <v>73.6015</v>
      </c>
      <c r="G5" s="15">
        <v>4</v>
      </c>
      <c r="H5" s="49">
        <v>0.66</v>
      </c>
      <c r="I5" s="15"/>
      <c r="J5" s="15"/>
      <c r="K5" s="15">
        <v>0.5</v>
      </c>
      <c r="L5" s="15">
        <v>0.5</v>
      </c>
      <c r="M5" s="48">
        <v>1.63</v>
      </c>
      <c r="N5" s="15">
        <v>1.5</v>
      </c>
      <c r="O5" s="15">
        <v>2.4</v>
      </c>
      <c r="P5" s="15"/>
      <c r="Q5" s="15">
        <v>0.2</v>
      </c>
      <c r="R5" s="15">
        <v>0.7</v>
      </c>
      <c r="S5" s="15"/>
      <c r="T5" s="54" t="s">
        <v>51</v>
      </c>
      <c r="U5" s="48">
        <v>7.43</v>
      </c>
      <c r="V5" s="15">
        <v>1</v>
      </c>
      <c r="W5" s="55">
        <v>0.16</v>
      </c>
      <c r="X5" s="48">
        <v>81.0315</v>
      </c>
      <c r="Y5" s="15">
        <v>2</v>
      </c>
      <c r="Z5" s="56">
        <f t="shared" si="0"/>
        <v>0.333333333333333</v>
      </c>
      <c r="AA5" s="15"/>
      <c r="AB5" s="3"/>
      <c r="AC5" s="57" t="s">
        <v>37</v>
      </c>
      <c r="AD5" s="58"/>
    </row>
    <row r="6" s="47" customFormat="1" spans="1:30">
      <c r="A6" s="15">
        <v>3</v>
      </c>
      <c r="B6" s="15"/>
      <c r="C6" s="15" t="s">
        <v>92</v>
      </c>
      <c r="D6" s="15" t="s">
        <v>95</v>
      </c>
      <c r="E6" s="48">
        <v>87.7978</v>
      </c>
      <c r="F6" s="48">
        <v>74.62813</v>
      </c>
      <c r="G6" s="15">
        <v>2</v>
      </c>
      <c r="H6" s="49">
        <v>0.33</v>
      </c>
      <c r="I6" s="15"/>
      <c r="J6" s="15"/>
      <c r="K6" s="15">
        <v>0.5</v>
      </c>
      <c r="L6" s="15">
        <v>0.5</v>
      </c>
      <c r="M6" s="15">
        <v>1.72</v>
      </c>
      <c r="N6" s="15">
        <v>0.4</v>
      </c>
      <c r="O6" s="15">
        <v>1.9</v>
      </c>
      <c r="P6" s="15">
        <v>0.05</v>
      </c>
      <c r="Q6" s="15">
        <v>0.2</v>
      </c>
      <c r="R6" s="15">
        <v>0.4</v>
      </c>
      <c r="S6" s="15"/>
      <c r="T6" s="54" t="s">
        <v>51</v>
      </c>
      <c r="U6" s="48">
        <v>5.67</v>
      </c>
      <c r="V6" s="15">
        <v>3</v>
      </c>
      <c r="W6" s="55">
        <v>0.5</v>
      </c>
      <c r="X6" s="48">
        <v>80.29813</v>
      </c>
      <c r="Y6" s="15">
        <v>3</v>
      </c>
      <c r="Z6" s="56">
        <f t="shared" si="0"/>
        <v>0.5</v>
      </c>
      <c r="AA6" s="15"/>
      <c r="AB6" s="58"/>
      <c r="AC6" s="57"/>
      <c r="AD6" s="58"/>
    </row>
    <row r="7" s="47" customFormat="1" spans="1:30">
      <c r="A7" s="15">
        <v>4</v>
      </c>
      <c r="B7" s="15"/>
      <c r="C7" s="15" t="s">
        <v>92</v>
      </c>
      <c r="D7" s="15" t="s">
        <v>96</v>
      </c>
      <c r="E7" s="48">
        <v>84.82</v>
      </c>
      <c r="F7" s="48">
        <v>72.1</v>
      </c>
      <c r="G7" s="15">
        <v>6</v>
      </c>
      <c r="H7" s="49">
        <v>1</v>
      </c>
      <c r="I7" s="15"/>
      <c r="J7" s="15"/>
      <c r="K7" s="15">
        <v>0.5</v>
      </c>
      <c r="L7" s="15">
        <v>0.5</v>
      </c>
      <c r="M7" s="15">
        <v>1.66</v>
      </c>
      <c r="N7" s="15">
        <v>0.4</v>
      </c>
      <c r="O7" s="15">
        <v>2.4</v>
      </c>
      <c r="P7" s="15"/>
      <c r="Q7" s="15"/>
      <c r="R7" s="15">
        <v>0.3</v>
      </c>
      <c r="S7" s="15"/>
      <c r="T7" s="54" t="s">
        <v>51</v>
      </c>
      <c r="U7" s="48">
        <v>5.76</v>
      </c>
      <c r="V7" s="15">
        <v>2</v>
      </c>
      <c r="W7" s="55">
        <v>0.33</v>
      </c>
      <c r="X7" s="48">
        <v>77.86</v>
      </c>
      <c r="Y7" s="15">
        <v>4</v>
      </c>
      <c r="Z7" s="56">
        <f t="shared" si="0"/>
        <v>0.666666666666667</v>
      </c>
      <c r="AA7" s="15"/>
      <c r="AB7" s="3"/>
      <c r="AC7" s="58"/>
      <c r="AD7" s="58"/>
    </row>
    <row r="8" s="47" customFormat="1" spans="1:30">
      <c r="A8" s="15">
        <v>5</v>
      </c>
      <c r="B8" s="15"/>
      <c r="C8" s="15" t="s">
        <v>92</v>
      </c>
      <c r="D8" s="15">
        <v>1120220424</v>
      </c>
      <c r="E8" s="15">
        <v>86.91</v>
      </c>
      <c r="F8" s="48">
        <v>73.875455</v>
      </c>
      <c r="G8" s="15">
        <v>3</v>
      </c>
      <c r="H8" s="49">
        <v>0.5</v>
      </c>
      <c r="I8" s="15"/>
      <c r="J8" s="15"/>
      <c r="K8" s="15">
        <v>0.5</v>
      </c>
      <c r="L8" s="15">
        <v>0.5</v>
      </c>
      <c r="M8" s="15">
        <v>1.65</v>
      </c>
      <c r="N8" s="15"/>
      <c r="O8" s="15">
        <v>0.333</v>
      </c>
      <c r="P8" s="15"/>
      <c r="Q8" s="15"/>
      <c r="R8" s="15"/>
      <c r="S8" s="15"/>
      <c r="T8" s="54" t="s">
        <v>51</v>
      </c>
      <c r="U8" s="48">
        <v>2.98585714285714</v>
      </c>
      <c r="V8" s="15">
        <v>6</v>
      </c>
      <c r="W8" s="55">
        <v>1</v>
      </c>
      <c r="X8" s="48">
        <v>76.8613121428571</v>
      </c>
      <c r="Y8" s="15">
        <v>5</v>
      </c>
      <c r="Z8" s="56">
        <f t="shared" si="0"/>
        <v>0.833333333333333</v>
      </c>
      <c r="AA8" s="15"/>
      <c r="AB8" s="58"/>
      <c r="AC8" s="58"/>
      <c r="AD8" s="58"/>
    </row>
    <row r="9" s="47" customFormat="1" spans="1:30">
      <c r="A9" s="15">
        <v>6</v>
      </c>
      <c r="B9" s="15"/>
      <c r="C9" s="15" t="s">
        <v>92</v>
      </c>
      <c r="D9" s="15" t="s">
        <v>97</v>
      </c>
      <c r="E9" s="48">
        <v>86.1106</v>
      </c>
      <c r="F9" s="48">
        <v>73.19401</v>
      </c>
      <c r="G9" s="15">
        <v>5</v>
      </c>
      <c r="H9" s="49">
        <v>0.83</v>
      </c>
      <c r="I9" s="15"/>
      <c r="J9" s="15"/>
      <c r="K9" s="15">
        <v>0.5</v>
      </c>
      <c r="L9" s="15">
        <v>0.5</v>
      </c>
      <c r="M9" s="15">
        <v>1.65</v>
      </c>
      <c r="N9" s="15"/>
      <c r="O9" s="15">
        <v>0.5</v>
      </c>
      <c r="P9" s="15"/>
      <c r="Q9" s="15"/>
      <c r="R9" s="15"/>
      <c r="S9" s="15"/>
      <c r="T9" s="54" t="s">
        <v>51</v>
      </c>
      <c r="U9" s="48">
        <v>3.15</v>
      </c>
      <c r="V9" s="15">
        <v>5</v>
      </c>
      <c r="W9" s="55">
        <v>0.83</v>
      </c>
      <c r="X9" s="48">
        <v>76.34401</v>
      </c>
      <c r="Y9" s="15">
        <v>6</v>
      </c>
      <c r="Z9" s="56">
        <f t="shared" si="0"/>
        <v>1</v>
      </c>
      <c r="AA9" s="15"/>
      <c r="AB9" s="58"/>
      <c r="AC9" s="58"/>
      <c r="AD9" s="58"/>
    </row>
    <row r="10" s="47" customFormat="1" spans="27:27">
      <c r="AA10" s="50"/>
    </row>
    <row r="13" s="47" customFormat="1" spans="4:7">
      <c r="D13" s="50"/>
      <c r="E13" s="50"/>
      <c r="F13" s="50"/>
      <c r="G13" s="50"/>
    </row>
    <row r="14" s="47" customFormat="1" spans="4:7">
      <c r="D14" s="50"/>
      <c r="E14" s="50"/>
      <c r="F14" s="50"/>
      <c r="G14" s="50"/>
    </row>
    <row r="15" s="47" customFormat="1" ht="14" customHeight="1" spans="4:7">
      <c r="D15" s="50"/>
      <c r="E15" s="51"/>
      <c r="F15" s="50"/>
      <c r="G15" s="50"/>
    </row>
    <row r="16" s="47" customFormat="1" ht="14" customHeight="1" spans="4:7">
      <c r="D16" s="50"/>
      <c r="E16" s="50"/>
      <c r="F16" s="50"/>
      <c r="G16" s="50"/>
    </row>
    <row r="17" s="47" customFormat="1" spans="4:7">
      <c r="D17" s="50"/>
      <c r="E17" s="52"/>
      <c r="F17" s="50"/>
      <c r="G17" s="50"/>
    </row>
    <row r="18" s="47" customFormat="1" spans="4:7">
      <c r="D18" s="50"/>
      <c r="E18" s="52"/>
      <c r="F18" s="50"/>
      <c r="G18" s="50"/>
    </row>
    <row r="19" s="47" customFormat="1" spans="4:7">
      <c r="D19" s="50"/>
      <c r="E19" s="52"/>
      <c r="F19" s="50"/>
      <c r="G19" s="50"/>
    </row>
    <row r="20" s="47" customFormat="1" spans="4:8">
      <c r="D20" s="50"/>
      <c r="E20" s="52"/>
      <c r="F20" s="50"/>
      <c r="G20" s="50"/>
      <c r="H20" s="50"/>
    </row>
    <row r="21" s="47" customFormat="1" spans="4:7">
      <c r="D21" s="50"/>
      <c r="E21" s="52"/>
      <c r="F21" s="50"/>
      <c r="G21" s="50"/>
    </row>
    <row r="22" s="47" customFormat="1" spans="4:7">
      <c r="D22" s="50"/>
      <c r="E22" s="52"/>
      <c r="F22" s="50"/>
      <c r="G22" s="50"/>
    </row>
    <row r="23" s="47" customFormat="1" spans="4:7">
      <c r="D23" s="50"/>
      <c r="E23" s="50"/>
      <c r="F23" s="50"/>
      <c r="G23" s="50"/>
    </row>
    <row r="24" s="47" customFormat="1" spans="4:7">
      <c r="D24" s="50"/>
      <c r="E24" s="50"/>
      <c r="F24" s="50"/>
      <c r="G24" s="50"/>
    </row>
    <row r="25" s="47" customFormat="1" spans="4:7">
      <c r="D25" s="50"/>
      <c r="E25" s="50"/>
      <c r="F25" s="50"/>
      <c r="G25" s="50"/>
    </row>
    <row r="26" s="47" customFormat="1" spans="4:7">
      <c r="D26" s="50"/>
      <c r="E26" s="50"/>
      <c r="F26" s="50"/>
      <c r="G26" s="50"/>
    </row>
  </sheetData>
  <autoFilter xmlns:etc="http://www.wps.cn/officeDocument/2017/etCustomData" ref="A2:AD9" etc:filterBottomFollowUsedRange="0">
    <sortState ref="A2:AD9">
      <sortCondition ref="Y2"/>
    </sortState>
    <extLst/>
  </autoFilter>
  <mergeCells count="30">
    <mergeCell ref="A1:AD1"/>
    <mergeCell ref="K2:L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33"/>
  <sheetViews>
    <sheetView topLeftCell="F1" workbookViewId="0">
      <selection activeCell="R13" sqref="R13"/>
    </sheetView>
  </sheetViews>
  <sheetFormatPr defaultColWidth="9" defaultRowHeight="13.5"/>
  <cols>
    <col min="4" max="4" width="14" customWidth="1"/>
  </cols>
  <sheetData>
    <row r="1" ht="20.25" spans="1:30">
      <c r="A1" s="2" t="s">
        <v>98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spans="1:30">
      <c r="A2" s="19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19" t="s">
        <v>6</v>
      </c>
      <c r="G2" s="19" t="s">
        <v>7</v>
      </c>
      <c r="H2" s="19" t="s">
        <v>8</v>
      </c>
      <c r="I2" s="19" t="s">
        <v>9</v>
      </c>
      <c r="J2" s="19" t="s">
        <v>10</v>
      </c>
      <c r="K2" s="29" t="s">
        <v>11</v>
      </c>
      <c r="L2" s="30"/>
      <c r="M2" s="19" t="s">
        <v>12</v>
      </c>
      <c r="N2" s="19" t="s">
        <v>13</v>
      </c>
      <c r="O2" s="19" t="s">
        <v>14</v>
      </c>
      <c r="P2" s="19" t="s">
        <v>15</v>
      </c>
      <c r="Q2" s="19" t="s">
        <v>16</v>
      </c>
      <c r="R2" s="37" t="s">
        <v>17</v>
      </c>
      <c r="S2" s="19" t="s">
        <v>18</v>
      </c>
      <c r="T2" s="19" t="s">
        <v>19</v>
      </c>
      <c r="U2" s="19" t="s">
        <v>20</v>
      </c>
      <c r="V2" s="19" t="s">
        <v>21</v>
      </c>
      <c r="W2" s="38" t="s">
        <v>22</v>
      </c>
      <c r="X2" s="19" t="s">
        <v>23</v>
      </c>
      <c r="Y2" s="19" t="s">
        <v>24</v>
      </c>
      <c r="Z2" s="19" t="s">
        <v>25</v>
      </c>
      <c r="AA2" s="19" t="s">
        <v>26</v>
      </c>
      <c r="AB2" s="19" t="s">
        <v>27</v>
      </c>
      <c r="AC2" s="19" t="s">
        <v>28</v>
      </c>
      <c r="AD2" s="43" t="s">
        <v>29</v>
      </c>
    </row>
    <row r="3" ht="36" spans="1:30">
      <c r="A3" s="12"/>
      <c r="B3" s="12"/>
      <c r="C3" s="12"/>
      <c r="D3" s="12"/>
      <c r="E3" s="12"/>
      <c r="F3" s="12"/>
      <c r="G3" s="12"/>
      <c r="H3" s="12"/>
      <c r="I3" s="12"/>
      <c r="J3" s="12"/>
      <c r="K3" s="4" t="s">
        <v>30</v>
      </c>
      <c r="L3" s="4" t="s">
        <v>31</v>
      </c>
      <c r="M3" s="12"/>
      <c r="N3" s="12"/>
      <c r="O3" s="12"/>
      <c r="P3" s="12"/>
      <c r="Q3" s="12"/>
      <c r="R3" s="29"/>
      <c r="S3" s="12"/>
      <c r="T3" s="12"/>
      <c r="U3" s="12"/>
      <c r="V3" s="12"/>
      <c r="W3" s="39"/>
      <c r="X3" s="12"/>
      <c r="Y3" s="12"/>
      <c r="Z3" s="12"/>
      <c r="AA3" s="12"/>
      <c r="AB3" s="12"/>
      <c r="AC3" s="12"/>
      <c r="AD3" s="44"/>
    </row>
    <row r="4" spans="1:30">
      <c r="A4" s="20">
        <v>1</v>
      </c>
      <c r="B4" s="6" t="s">
        <v>43</v>
      </c>
      <c r="C4" s="6" t="s">
        <v>99</v>
      </c>
      <c r="D4" s="21" t="s">
        <v>100</v>
      </c>
      <c r="E4" s="22">
        <v>91.53</v>
      </c>
      <c r="F4" s="23">
        <v>77.8005</v>
      </c>
      <c r="G4" s="17">
        <v>1</v>
      </c>
      <c r="H4" s="24">
        <f t="shared" ref="H4:H33" si="0">G4/30</f>
        <v>0.0333333333333333</v>
      </c>
      <c r="I4" s="17"/>
      <c r="J4" s="31"/>
      <c r="K4" s="21">
        <v>0.5</v>
      </c>
      <c r="L4" s="21">
        <v>0.5</v>
      </c>
      <c r="M4" s="22">
        <v>1.69</v>
      </c>
      <c r="N4" s="21">
        <v>1.5</v>
      </c>
      <c r="O4" s="21">
        <v>4.25</v>
      </c>
      <c r="P4" s="21">
        <v>4</v>
      </c>
      <c r="Q4" s="21">
        <v>1</v>
      </c>
      <c r="R4" s="40">
        <v>1</v>
      </c>
      <c r="S4" s="17">
        <v>0</v>
      </c>
      <c r="T4" s="6">
        <v>0</v>
      </c>
      <c r="U4" s="27">
        <v>14.44</v>
      </c>
      <c r="V4" s="17">
        <v>2</v>
      </c>
      <c r="W4" s="8">
        <f t="shared" ref="W4:W33" si="1">V4/30</f>
        <v>0.0666666666666667</v>
      </c>
      <c r="X4" s="27">
        <f t="shared" ref="X4:X9" si="2">U4+F4</f>
        <v>92.2405</v>
      </c>
      <c r="Y4" s="20">
        <v>1</v>
      </c>
      <c r="Z4" s="45">
        <f t="shared" ref="Z4:Z33" si="3">Y4/30</f>
        <v>0.0333333333333333</v>
      </c>
      <c r="AA4" s="31"/>
      <c r="AB4" s="6"/>
      <c r="AC4" s="6" t="s">
        <v>35</v>
      </c>
      <c r="AD4" s="6"/>
    </row>
    <row r="5" spans="1:30">
      <c r="A5" s="20">
        <v>2</v>
      </c>
      <c r="B5" s="21" t="s">
        <v>45</v>
      </c>
      <c r="C5" s="6" t="s">
        <v>99</v>
      </c>
      <c r="D5" s="21" t="s">
        <v>101</v>
      </c>
      <c r="E5" s="22">
        <v>90.4752</v>
      </c>
      <c r="F5" s="23">
        <v>76.90392</v>
      </c>
      <c r="G5" s="17">
        <v>2</v>
      </c>
      <c r="H5" s="24">
        <f t="shared" si="0"/>
        <v>0.0666666666666667</v>
      </c>
      <c r="I5" s="17"/>
      <c r="J5" s="31"/>
      <c r="K5" s="21">
        <v>0.5</v>
      </c>
      <c r="L5" s="21">
        <v>0.5</v>
      </c>
      <c r="M5" s="22">
        <v>1.66</v>
      </c>
      <c r="N5" s="21">
        <v>1.5</v>
      </c>
      <c r="O5" s="21">
        <v>4.5</v>
      </c>
      <c r="P5" s="21">
        <v>4</v>
      </c>
      <c r="Q5" s="21">
        <v>1</v>
      </c>
      <c r="R5" s="40">
        <v>1</v>
      </c>
      <c r="S5" s="17">
        <v>0</v>
      </c>
      <c r="T5" s="6">
        <v>0</v>
      </c>
      <c r="U5" s="27">
        <v>14.66</v>
      </c>
      <c r="V5" s="17">
        <v>1</v>
      </c>
      <c r="W5" s="8">
        <f t="shared" si="1"/>
        <v>0.0333333333333333</v>
      </c>
      <c r="X5" s="27">
        <f t="shared" si="2"/>
        <v>91.56392</v>
      </c>
      <c r="Y5" s="20">
        <v>2</v>
      </c>
      <c r="Z5" s="45">
        <f t="shared" si="3"/>
        <v>0.0666666666666667</v>
      </c>
      <c r="AA5" s="31"/>
      <c r="AB5" s="6"/>
      <c r="AC5" s="6" t="s">
        <v>35</v>
      </c>
      <c r="AD5" s="6"/>
    </row>
    <row r="6" spans="1:30">
      <c r="A6" s="20">
        <v>3</v>
      </c>
      <c r="B6" s="6" t="s">
        <v>32</v>
      </c>
      <c r="C6" s="6" t="s">
        <v>99</v>
      </c>
      <c r="D6" s="21" t="s">
        <v>102</v>
      </c>
      <c r="E6" s="22">
        <v>89.1753</v>
      </c>
      <c r="F6" s="23">
        <v>75.7999</v>
      </c>
      <c r="G6" s="17">
        <v>3</v>
      </c>
      <c r="H6" s="24">
        <f t="shared" si="0"/>
        <v>0.1</v>
      </c>
      <c r="I6" s="17"/>
      <c r="J6" s="31"/>
      <c r="K6" s="21">
        <v>0.5</v>
      </c>
      <c r="L6" s="21">
        <v>0.5</v>
      </c>
      <c r="M6" s="21">
        <v>1.66</v>
      </c>
      <c r="N6" s="21">
        <v>0.9</v>
      </c>
      <c r="O6" s="21">
        <v>3.2</v>
      </c>
      <c r="P6" s="21">
        <v>4</v>
      </c>
      <c r="Q6" s="21">
        <v>1</v>
      </c>
      <c r="R6" s="40">
        <v>1</v>
      </c>
      <c r="S6" s="17">
        <v>0</v>
      </c>
      <c r="T6" s="6">
        <v>0</v>
      </c>
      <c r="U6" s="27">
        <f>K6+L6+M6+N6+O6+P6+Q6+R6</f>
        <v>12.76</v>
      </c>
      <c r="V6" s="17">
        <v>3</v>
      </c>
      <c r="W6" s="8">
        <f t="shared" si="1"/>
        <v>0.1</v>
      </c>
      <c r="X6" s="27">
        <f t="shared" si="2"/>
        <v>88.5599</v>
      </c>
      <c r="Y6" s="20">
        <v>3</v>
      </c>
      <c r="Z6" s="45">
        <f t="shared" si="3"/>
        <v>0.1</v>
      </c>
      <c r="AA6" s="31"/>
      <c r="AB6" s="6"/>
      <c r="AC6" s="6" t="s">
        <v>46</v>
      </c>
      <c r="AD6" s="6"/>
    </row>
    <row r="7" spans="1:30">
      <c r="A7" s="20">
        <v>4</v>
      </c>
      <c r="B7" s="6" t="s">
        <v>43</v>
      </c>
      <c r="C7" s="6" t="s">
        <v>99</v>
      </c>
      <c r="D7" s="21" t="s">
        <v>103</v>
      </c>
      <c r="E7" s="22">
        <v>87.81</v>
      </c>
      <c r="F7" s="23">
        <v>74.6385</v>
      </c>
      <c r="G7" s="17">
        <v>7</v>
      </c>
      <c r="H7" s="24">
        <f t="shared" si="0"/>
        <v>0.233333333333333</v>
      </c>
      <c r="I7" s="17"/>
      <c r="J7" s="31"/>
      <c r="K7" s="21">
        <v>0.5</v>
      </c>
      <c r="L7" s="21">
        <v>0.5</v>
      </c>
      <c r="M7" s="32">
        <v>1.72</v>
      </c>
      <c r="N7" s="21">
        <v>1</v>
      </c>
      <c r="O7" s="21">
        <v>4.2</v>
      </c>
      <c r="P7" s="21">
        <v>2.9</v>
      </c>
      <c r="Q7" s="21">
        <v>1</v>
      </c>
      <c r="R7" s="21">
        <v>0.4</v>
      </c>
      <c r="S7" s="21">
        <v>0</v>
      </c>
      <c r="T7" s="6">
        <v>0</v>
      </c>
      <c r="U7" s="22">
        <v>12.22</v>
      </c>
      <c r="V7" s="17">
        <v>4</v>
      </c>
      <c r="W7" s="8">
        <f t="shared" si="1"/>
        <v>0.133333333333333</v>
      </c>
      <c r="X7" s="22">
        <f t="shared" si="2"/>
        <v>86.8585</v>
      </c>
      <c r="Y7" s="20">
        <v>4</v>
      </c>
      <c r="Z7" s="45">
        <f t="shared" si="3"/>
        <v>0.133333333333333</v>
      </c>
      <c r="AA7" s="31"/>
      <c r="AB7" s="6"/>
      <c r="AC7" s="6" t="s">
        <v>46</v>
      </c>
      <c r="AD7" s="6"/>
    </row>
    <row r="8" spans="1:30">
      <c r="A8" s="20">
        <v>5</v>
      </c>
      <c r="B8" s="6" t="s">
        <v>47</v>
      </c>
      <c r="C8" s="6" t="s">
        <v>99</v>
      </c>
      <c r="D8" s="21" t="s">
        <v>104</v>
      </c>
      <c r="E8" s="22">
        <v>88.6316</v>
      </c>
      <c r="F8" s="23">
        <v>75.33686</v>
      </c>
      <c r="G8" s="17">
        <v>5</v>
      </c>
      <c r="H8" s="24">
        <f t="shared" si="0"/>
        <v>0.166666666666667</v>
      </c>
      <c r="I8" s="17"/>
      <c r="J8" s="31"/>
      <c r="K8" s="21">
        <v>0.5</v>
      </c>
      <c r="L8" s="21">
        <v>0.5</v>
      </c>
      <c r="M8" s="21">
        <v>1.74</v>
      </c>
      <c r="N8" s="21">
        <v>1.3</v>
      </c>
      <c r="O8" s="21">
        <v>3.7</v>
      </c>
      <c r="P8" s="21">
        <v>0.05</v>
      </c>
      <c r="Q8" s="21">
        <v>0.4</v>
      </c>
      <c r="R8" s="40">
        <v>0.7</v>
      </c>
      <c r="S8" s="17">
        <v>0</v>
      </c>
      <c r="T8" s="6">
        <v>0</v>
      </c>
      <c r="U8" s="27">
        <v>8.89</v>
      </c>
      <c r="V8" s="17">
        <v>5</v>
      </c>
      <c r="W8" s="8">
        <f t="shared" si="1"/>
        <v>0.166666666666667</v>
      </c>
      <c r="X8" s="27">
        <f t="shared" si="2"/>
        <v>84.22686</v>
      </c>
      <c r="Y8" s="20">
        <v>5</v>
      </c>
      <c r="Z8" s="45">
        <f t="shared" si="3"/>
        <v>0.166666666666667</v>
      </c>
      <c r="AA8" s="31"/>
      <c r="AB8" s="6"/>
      <c r="AC8" s="6" t="s">
        <v>46</v>
      </c>
      <c r="AD8" s="6"/>
    </row>
    <row r="9" spans="1:30">
      <c r="A9" s="20">
        <v>6</v>
      </c>
      <c r="B9" s="6" t="s">
        <v>32</v>
      </c>
      <c r="C9" s="6" t="s">
        <v>99</v>
      </c>
      <c r="D9" s="21" t="s">
        <v>105</v>
      </c>
      <c r="E9" s="22">
        <v>87.9192</v>
      </c>
      <c r="F9" s="23">
        <v>74.73132</v>
      </c>
      <c r="G9" s="17">
        <v>6</v>
      </c>
      <c r="H9" s="24">
        <f t="shared" si="0"/>
        <v>0.2</v>
      </c>
      <c r="I9" s="17"/>
      <c r="J9" s="31"/>
      <c r="K9" s="21">
        <v>0.5</v>
      </c>
      <c r="L9" s="21">
        <v>0.5</v>
      </c>
      <c r="M9" s="21">
        <v>1.72</v>
      </c>
      <c r="N9" s="21">
        <v>0.8</v>
      </c>
      <c r="O9" s="21">
        <v>0.3</v>
      </c>
      <c r="P9" s="21">
        <v>2.2</v>
      </c>
      <c r="Q9" s="21">
        <v>0.2</v>
      </c>
      <c r="R9" s="40">
        <v>0.7</v>
      </c>
      <c r="S9" s="17">
        <v>0</v>
      </c>
      <c r="T9" s="6">
        <v>0</v>
      </c>
      <c r="U9" s="27">
        <v>6.92</v>
      </c>
      <c r="V9" s="17">
        <v>6</v>
      </c>
      <c r="W9" s="8">
        <f t="shared" si="1"/>
        <v>0.2</v>
      </c>
      <c r="X9" s="27">
        <f t="shared" si="2"/>
        <v>81.65132</v>
      </c>
      <c r="Y9" s="20">
        <v>6</v>
      </c>
      <c r="Z9" s="45">
        <f t="shared" si="3"/>
        <v>0.2</v>
      </c>
      <c r="AA9" s="31"/>
      <c r="AB9" s="6"/>
      <c r="AC9" s="6" t="s">
        <v>46</v>
      </c>
      <c r="AD9" s="6"/>
    </row>
    <row r="10" spans="1:30">
      <c r="A10" s="20">
        <v>7</v>
      </c>
      <c r="B10" s="6" t="s">
        <v>45</v>
      </c>
      <c r="C10" s="6" t="s">
        <v>99</v>
      </c>
      <c r="D10" s="21" t="s">
        <v>106</v>
      </c>
      <c r="E10" s="22">
        <v>88.8247</v>
      </c>
      <c r="F10" s="23">
        <v>75.500995</v>
      </c>
      <c r="G10" s="17">
        <v>4</v>
      </c>
      <c r="H10" s="24">
        <f t="shared" si="0"/>
        <v>0.133333333333333</v>
      </c>
      <c r="I10" s="17"/>
      <c r="J10" s="31"/>
      <c r="K10" s="21">
        <v>0.5</v>
      </c>
      <c r="L10" s="21">
        <v>0.5</v>
      </c>
      <c r="M10" s="22">
        <v>1.65</v>
      </c>
      <c r="N10" s="21">
        <v>0</v>
      </c>
      <c r="O10" s="21">
        <v>2.5</v>
      </c>
      <c r="P10" s="21">
        <v>0</v>
      </c>
      <c r="Q10" s="21">
        <v>0.2</v>
      </c>
      <c r="R10" s="40">
        <v>0.3</v>
      </c>
      <c r="S10" s="17">
        <v>0</v>
      </c>
      <c r="T10" s="6">
        <v>0</v>
      </c>
      <c r="U10" s="27">
        <v>5.65</v>
      </c>
      <c r="V10" s="17">
        <v>12</v>
      </c>
      <c r="W10" s="8">
        <f t="shared" si="1"/>
        <v>0.4</v>
      </c>
      <c r="X10" s="27">
        <v>81.25</v>
      </c>
      <c r="Y10" s="20">
        <v>7</v>
      </c>
      <c r="Z10" s="45">
        <f t="shared" si="3"/>
        <v>0.233333333333333</v>
      </c>
      <c r="AA10" s="31"/>
      <c r="AB10" s="6"/>
      <c r="AC10" s="6" t="s">
        <v>37</v>
      </c>
      <c r="AD10" s="6"/>
    </row>
    <row r="11" spans="1:30">
      <c r="A11" s="20">
        <v>8</v>
      </c>
      <c r="B11" s="6" t="s">
        <v>45</v>
      </c>
      <c r="C11" s="6" t="s">
        <v>99</v>
      </c>
      <c r="D11" s="21" t="s">
        <v>107</v>
      </c>
      <c r="E11" s="22">
        <v>87.3895</v>
      </c>
      <c r="F11" s="23">
        <v>74.281075</v>
      </c>
      <c r="G11" s="17">
        <v>10</v>
      </c>
      <c r="H11" s="24">
        <f t="shared" si="0"/>
        <v>0.333333333333333</v>
      </c>
      <c r="I11" s="17"/>
      <c r="J11" s="31"/>
      <c r="K11" s="21">
        <v>0.5</v>
      </c>
      <c r="L11" s="21">
        <v>0.5</v>
      </c>
      <c r="M11" s="22">
        <v>1.69</v>
      </c>
      <c r="N11" s="21">
        <v>0</v>
      </c>
      <c r="O11" s="21">
        <v>0.6</v>
      </c>
      <c r="P11" s="21">
        <v>3.5</v>
      </c>
      <c r="Q11" s="21">
        <v>0</v>
      </c>
      <c r="R11" s="40">
        <v>0</v>
      </c>
      <c r="S11" s="17">
        <v>0</v>
      </c>
      <c r="T11" s="6">
        <v>0</v>
      </c>
      <c r="U11" s="27">
        <v>6.79</v>
      </c>
      <c r="V11" s="17">
        <v>8</v>
      </c>
      <c r="W11" s="8">
        <f t="shared" si="1"/>
        <v>0.266666666666667</v>
      </c>
      <c r="X11" s="27">
        <f t="shared" ref="X11:X21" si="4">U11+F11</f>
        <v>81.071075</v>
      </c>
      <c r="Y11" s="20">
        <v>8</v>
      </c>
      <c r="Z11" s="45">
        <f t="shared" si="3"/>
        <v>0.266666666666667</v>
      </c>
      <c r="AA11" s="31"/>
      <c r="AB11" s="6"/>
      <c r="AC11" s="6" t="s">
        <v>37</v>
      </c>
      <c r="AD11" s="6"/>
    </row>
    <row r="12" spans="1:30">
      <c r="A12" s="20">
        <v>9</v>
      </c>
      <c r="B12" s="6" t="s">
        <v>47</v>
      </c>
      <c r="C12" s="6" t="s">
        <v>99</v>
      </c>
      <c r="D12" s="21" t="s">
        <v>108</v>
      </c>
      <c r="E12" s="22">
        <v>87.1529</v>
      </c>
      <c r="F12" s="23">
        <v>74.079965</v>
      </c>
      <c r="G12" s="17">
        <v>11</v>
      </c>
      <c r="H12" s="24">
        <f t="shared" si="0"/>
        <v>0.366666666666667</v>
      </c>
      <c r="I12" s="17"/>
      <c r="J12" s="31"/>
      <c r="K12" s="21">
        <v>0.5</v>
      </c>
      <c r="L12" s="21">
        <v>0.5</v>
      </c>
      <c r="M12" s="21">
        <v>1.74</v>
      </c>
      <c r="N12" s="21">
        <v>0.9</v>
      </c>
      <c r="O12" s="21">
        <v>1.6</v>
      </c>
      <c r="P12" s="21">
        <v>0</v>
      </c>
      <c r="Q12" s="21">
        <v>0.4</v>
      </c>
      <c r="R12" s="40">
        <v>0.8</v>
      </c>
      <c r="S12" s="17">
        <v>0</v>
      </c>
      <c r="T12" s="6">
        <v>0</v>
      </c>
      <c r="U12" s="27">
        <v>6.44</v>
      </c>
      <c r="V12" s="17">
        <v>11</v>
      </c>
      <c r="W12" s="8">
        <f t="shared" si="1"/>
        <v>0.366666666666667</v>
      </c>
      <c r="X12" s="27">
        <f t="shared" si="4"/>
        <v>80.519965</v>
      </c>
      <c r="Y12" s="20">
        <v>9</v>
      </c>
      <c r="Z12" s="45">
        <f t="shared" si="3"/>
        <v>0.3</v>
      </c>
      <c r="AA12" s="31"/>
      <c r="AB12" s="6"/>
      <c r="AC12" s="6" t="s">
        <v>37</v>
      </c>
      <c r="AD12" s="6"/>
    </row>
    <row r="13" spans="1:30">
      <c r="A13" s="20">
        <v>10</v>
      </c>
      <c r="B13" s="6" t="s">
        <v>32</v>
      </c>
      <c r="C13" s="6" t="s">
        <v>99</v>
      </c>
      <c r="D13" s="21" t="s">
        <v>109</v>
      </c>
      <c r="E13" s="22">
        <v>86.495</v>
      </c>
      <c r="F13" s="23">
        <v>73.52075</v>
      </c>
      <c r="G13" s="17">
        <v>15</v>
      </c>
      <c r="H13" s="24">
        <f t="shared" si="0"/>
        <v>0.5</v>
      </c>
      <c r="I13" s="17"/>
      <c r="J13" s="31"/>
      <c r="K13" s="21">
        <v>0.5</v>
      </c>
      <c r="L13" s="21">
        <v>0.5</v>
      </c>
      <c r="M13" s="21">
        <v>1.74</v>
      </c>
      <c r="N13" s="21">
        <v>0</v>
      </c>
      <c r="O13" s="21">
        <v>3.25</v>
      </c>
      <c r="P13" s="21">
        <v>0</v>
      </c>
      <c r="Q13" s="21">
        <v>0.3</v>
      </c>
      <c r="R13" s="40">
        <v>0.3</v>
      </c>
      <c r="S13" s="17">
        <v>0</v>
      </c>
      <c r="T13" s="6">
        <v>0</v>
      </c>
      <c r="U13" s="27">
        <v>6.59</v>
      </c>
      <c r="V13" s="17">
        <v>9</v>
      </c>
      <c r="W13" s="8">
        <f t="shared" si="1"/>
        <v>0.3</v>
      </c>
      <c r="X13" s="27">
        <f t="shared" si="4"/>
        <v>80.11075</v>
      </c>
      <c r="Y13" s="20">
        <v>10</v>
      </c>
      <c r="Z13" s="45">
        <f t="shared" si="3"/>
        <v>0.333333333333333</v>
      </c>
      <c r="AA13" s="31"/>
      <c r="AB13" s="6"/>
      <c r="AC13" s="6" t="s">
        <v>37</v>
      </c>
      <c r="AD13" s="6"/>
    </row>
    <row r="14" spans="1:30">
      <c r="A14" s="20">
        <v>11</v>
      </c>
      <c r="B14" s="6" t="s">
        <v>45</v>
      </c>
      <c r="C14" s="6" t="s">
        <v>99</v>
      </c>
      <c r="D14" s="21" t="s">
        <v>110</v>
      </c>
      <c r="E14" s="22">
        <v>86.5517</v>
      </c>
      <c r="F14" s="23">
        <v>73.568945</v>
      </c>
      <c r="G14" s="17">
        <v>13</v>
      </c>
      <c r="H14" s="24">
        <f t="shared" si="0"/>
        <v>0.433333333333333</v>
      </c>
      <c r="I14" s="17"/>
      <c r="J14" s="31"/>
      <c r="K14" s="21">
        <v>0.5</v>
      </c>
      <c r="L14" s="21">
        <v>0.5</v>
      </c>
      <c r="M14" s="22">
        <v>1.7</v>
      </c>
      <c r="N14" s="21">
        <v>0.4</v>
      </c>
      <c r="O14" s="21">
        <v>1.2</v>
      </c>
      <c r="P14" s="21">
        <v>1.2</v>
      </c>
      <c r="Q14" s="21">
        <v>0</v>
      </c>
      <c r="R14" s="40">
        <v>0</v>
      </c>
      <c r="S14" s="17">
        <v>0</v>
      </c>
      <c r="T14" s="6">
        <v>0</v>
      </c>
      <c r="U14" s="27">
        <v>5.5</v>
      </c>
      <c r="V14" s="17">
        <v>13</v>
      </c>
      <c r="W14" s="8">
        <f t="shared" si="1"/>
        <v>0.433333333333333</v>
      </c>
      <c r="X14" s="27">
        <f t="shared" si="4"/>
        <v>79.068945</v>
      </c>
      <c r="Y14" s="20">
        <v>11</v>
      </c>
      <c r="Z14" s="45">
        <f t="shared" si="3"/>
        <v>0.366666666666667</v>
      </c>
      <c r="AA14" s="31"/>
      <c r="AB14" s="6"/>
      <c r="AC14" s="6" t="s">
        <v>37</v>
      </c>
      <c r="AD14" s="6"/>
    </row>
    <row r="15" spans="1:30">
      <c r="A15" s="20">
        <v>12</v>
      </c>
      <c r="B15" s="6" t="s">
        <v>43</v>
      </c>
      <c r="C15" s="6" t="s">
        <v>99</v>
      </c>
      <c r="D15" s="21" t="s">
        <v>111</v>
      </c>
      <c r="E15" s="22">
        <v>87.6</v>
      </c>
      <c r="F15" s="23">
        <v>74.46</v>
      </c>
      <c r="G15" s="17">
        <v>8</v>
      </c>
      <c r="H15" s="24">
        <f t="shared" si="0"/>
        <v>0.266666666666667</v>
      </c>
      <c r="I15" s="17"/>
      <c r="J15" s="31"/>
      <c r="K15" s="21">
        <v>0.5</v>
      </c>
      <c r="L15" s="21">
        <v>0.5</v>
      </c>
      <c r="M15" s="22">
        <v>1.69</v>
      </c>
      <c r="N15" s="21">
        <v>0</v>
      </c>
      <c r="O15" s="21">
        <v>1.6</v>
      </c>
      <c r="P15" s="21">
        <v>0</v>
      </c>
      <c r="Q15" s="21">
        <v>0</v>
      </c>
      <c r="R15" s="40">
        <v>0</v>
      </c>
      <c r="S15" s="17">
        <v>0</v>
      </c>
      <c r="T15" s="6">
        <v>0</v>
      </c>
      <c r="U15" s="27">
        <v>4.29</v>
      </c>
      <c r="V15" s="17">
        <v>18</v>
      </c>
      <c r="W15" s="8">
        <f t="shared" si="1"/>
        <v>0.6</v>
      </c>
      <c r="X15" s="27">
        <f t="shared" si="4"/>
        <v>78.75</v>
      </c>
      <c r="Y15" s="20">
        <v>12</v>
      </c>
      <c r="Z15" s="45">
        <f t="shared" si="3"/>
        <v>0.4</v>
      </c>
      <c r="AA15" s="31"/>
      <c r="AB15" s="6"/>
      <c r="AC15" s="6" t="s">
        <v>37</v>
      </c>
      <c r="AD15" s="6"/>
    </row>
    <row r="16" spans="1:30">
      <c r="A16" s="20">
        <v>13</v>
      </c>
      <c r="B16" s="6" t="s">
        <v>47</v>
      </c>
      <c r="C16" s="6" t="s">
        <v>99</v>
      </c>
      <c r="D16" s="21" t="s">
        <v>112</v>
      </c>
      <c r="E16" s="22">
        <v>84.4441</v>
      </c>
      <c r="F16" s="23">
        <v>71.777485</v>
      </c>
      <c r="G16" s="17">
        <v>20</v>
      </c>
      <c r="H16" s="24">
        <f t="shared" si="0"/>
        <v>0.666666666666667</v>
      </c>
      <c r="I16" s="17"/>
      <c r="J16" s="31"/>
      <c r="K16" s="21">
        <v>0.5</v>
      </c>
      <c r="L16" s="21">
        <v>0.5</v>
      </c>
      <c r="M16" s="21">
        <v>1.68</v>
      </c>
      <c r="N16" s="21">
        <v>1.2</v>
      </c>
      <c r="O16" s="21">
        <v>2.6</v>
      </c>
      <c r="P16" s="21">
        <v>0</v>
      </c>
      <c r="Q16" s="21">
        <v>0</v>
      </c>
      <c r="R16" s="40">
        <v>0.4</v>
      </c>
      <c r="S16" s="17">
        <v>0</v>
      </c>
      <c r="T16" s="6">
        <v>0</v>
      </c>
      <c r="U16" s="27">
        <v>6.88</v>
      </c>
      <c r="V16" s="17">
        <v>7</v>
      </c>
      <c r="W16" s="8">
        <f t="shared" si="1"/>
        <v>0.233333333333333</v>
      </c>
      <c r="X16" s="27">
        <f t="shared" si="4"/>
        <v>78.657485</v>
      </c>
      <c r="Y16" s="20">
        <v>13</v>
      </c>
      <c r="Z16" s="45">
        <f t="shared" si="3"/>
        <v>0.433333333333333</v>
      </c>
      <c r="AA16" s="31"/>
      <c r="AB16" s="6"/>
      <c r="AC16" s="6"/>
      <c r="AD16" s="6"/>
    </row>
    <row r="17" spans="1:30">
      <c r="A17" s="20">
        <v>14</v>
      </c>
      <c r="B17" s="6" t="s">
        <v>47</v>
      </c>
      <c r="C17" s="6" t="s">
        <v>99</v>
      </c>
      <c r="D17" s="21" t="s">
        <v>113</v>
      </c>
      <c r="E17" s="25">
        <v>86.5253</v>
      </c>
      <c r="F17" s="26">
        <v>73.546505</v>
      </c>
      <c r="G17" s="17">
        <v>14</v>
      </c>
      <c r="H17" s="24">
        <f t="shared" si="0"/>
        <v>0.466666666666667</v>
      </c>
      <c r="I17" s="17"/>
      <c r="J17" s="33"/>
      <c r="K17" s="34">
        <v>0.5</v>
      </c>
      <c r="L17" s="34">
        <v>0.5</v>
      </c>
      <c r="M17" s="34">
        <v>1.68</v>
      </c>
      <c r="N17" s="34">
        <v>0</v>
      </c>
      <c r="O17" s="34">
        <v>1.6</v>
      </c>
      <c r="P17" s="34">
        <v>0</v>
      </c>
      <c r="Q17" s="34">
        <v>0.2</v>
      </c>
      <c r="R17" s="41">
        <v>0.4</v>
      </c>
      <c r="S17" s="17">
        <v>0</v>
      </c>
      <c r="T17" s="6">
        <v>0</v>
      </c>
      <c r="U17" s="27">
        <v>4.88</v>
      </c>
      <c r="V17" s="17">
        <v>15</v>
      </c>
      <c r="W17" s="8">
        <f t="shared" si="1"/>
        <v>0.5</v>
      </c>
      <c r="X17" s="27">
        <f t="shared" si="4"/>
        <v>78.426505</v>
      </c>
      <c r="Y17" s="20">
        <v>14</v>
      </c>
      <c r="Z17" s="45">
        <f t="shared" si="3"/>
        <v>0.466666666666667</v>
      </c>
      <c r="AA17" s="31"/>
      <c r="AB17" s="6"/>
      <c r="AC17" s="6"/>
      <c r="AD17" s="6"/>
    </row>
    <row r="18" spans="1:30">
      <c r="A18" s="20">
        <v>15</v>
      </c>
      <c r="B18" s="6" t="s">
        <v>32</v>
      </c>
      <c r="C18" s="6" t="s">
        <v>99</v>
      </c>
      <c r="D18" s="21" t="s">
        <v>114</v>
      </c>
      <c r="E18" s="27">
        <v>84.3434</v>
      </c>
      <c r="F18" s="28">
        <v>71.69189</v>
      </c>
      <c r="G18" s="17">
        <v>21</v>
      </c>
      <c r="H18" s="24">
        <f t="shared" si="0"/>
        <v>0.7</v>
      </c>
      <c r="I18" s="17"/>
      <c r="J18" s="35"/>
      <c r="K18" s="17">
        <v>0.5</v>
      </c>
      <c r="L18" s="17">
        <v>0.5</v>
      </c>
      <c r="M18" s="17">
        <v>1.71</v>
      </c>
      <c r="N18" s="17">
        <v>0</v>
      </c>
      <c r="O18" s="17">
        <v>1.66</v>
      </c>
      <c r="P18" s="17">
        <v>1.2</v>
      </c>
      <c r="Q18" s="17">
        <v>0.2</v>
      </c>
      <c r="R18" s="42">
        <v>0.7</v>
      </c>
      <c r="S18" s="17">
        <v>0</v>
      </c>
      <c r="T18" s="6">
        <v>0</v>
      </c>
      <c r="U18" s="27">
        <v>6.47</v>
      </c>
      <c r="V18" s="17">
        <v>10</v>
      </c>
      <c r="W18" s="8">
        <f t="shared" si="1"/>
        <v>0.333333333333333</v>
      </c>
      <c r="X18" s="27">
        <f t="shared" si="4"/>
        <v>78.16189</v>
      </c>
      <c r="Y18" s="20">
        <v>15</v>
      </c>
      <c r="Z18" s="45">
        <f t="shared" si="3"/>
        <v>0.5</v>
      </c>
      <c r="AA18" s="31"/>
      <c r="AB18" s="46"/>
      <c r="AC18" s="6"/>
      <c r="AD18" s="6"/>
    </row>
    <row r="19" spans="1:30">
      <c r="A19" s="20">
        <v>16</v>
      </c>
      <c r="B19" s="6" t="s">
        <v>47</v>
      </c>
      <c r="C19" s="6" t="s">
        <v>99</v>
      </c>
      <c r="D19" s="21" t="s">
        <v>115</v>
      </c>
      <c r="E19" s="27">
        <v>85.9381</v>
      </c>
      <c r="F19" s="28">
        <v>73.047385</v>
      </c>
      <c r="G19" s="17">
        <v>16</v>
      </c>
      <c r="H19" s="24">
        <f t="shared" si="0"/>
        <v>0.533333333333333</v>
      </c>
      <c r="I19" s="17"/>
      <c r="J19" s="35"/>
      <c r="K19" s="17">
        <v>0.5</v>
      </c>
      <c r="L19" s="17">
        <v>0.5</v>
      </c>
      <c r="M19" s="36">
        <v>1.7</v>
      </c>
      <c r="N19" s="17">
        <v>0</v>
      </c>
      <c r="O19" s="17">
        <v>1.4</v>
      </c>
      <c r="P19" s="17">
        <v>0</v>
      </c>
      <c r="Q19" s="17">
        <v>0</v>
      </c>
      <c r="R19" s="42">
        <v>0</v>
      </c>
      <c r="S19" s="17">
        <v>0</v>
      </c>
      <c r="T19" s="6">
        <v>0</v>
      </c>
      <c r="U19" s="27">
        <v>4.80285714285714</v>
      </c>
      <c r="V19" s="17">
        <v>16</v>
      </c>
      <c r="W19" s="8">
        <f t="shared" si="1"/>
        <v>0.533333333333333</v>
      </c>
      <c r="X19" s="27">
        <f t="shared" si="4"/>
        <v>77.8502421428571</v>
      </c>
      <c r="Y19" s="20">
        <v>16</v>
      </c>
      <c r="Z19" s="45">
        <f t="shared" si="3"/>
        <v>0.533333333333333</v>
      </c>
      <c r="AA19" s="31"/>
      <c r="AB19" s="46"/>
      <c r="AC19" s="6"/>
      <c r="AD19" s="6"/>
    </row>
    <row r="20" spans="1:30">
      <c r="A20" s="20">
        <v>17</v>
      </c>
      <c r="B20" s="6" t="s">
        <v>47</v>
      </c>
      <c r="C20" s="6" t="s">
        <v>99</v>
      </c>
      <c r="D20" s="21" t="s">
        <v>116</v>
      </c>
      <c r="E20" s="27">
        <v>87.4483</v>
      </c>
      <c r="F20" s="28">
        <v>74.331055</v>
      </c>
      <c r="G20" s="17">
        <v>9</v>
      </c>
      <c r="H20" s="24">
        <f t="shared" si="0"/>
        <v>0.3</v>
      </c>
      <c r="I20" s="17"/>
      <c r="J20" s="35"/>
      <c r="K20" s="17">
        <v>0.5</v>
      </c>
      <c r="L20" s="17">
        <v>0.5</v>
      </c>
      <c r="M20" s="17">
        <v>1.74</v>
      </c>
      <c r="N20" s="17">
        <v>0</v>
      </c>
      <c r="O20" s="17">
        <v>0</v>
      </c>
      <c r="P20" s="17">
        <v>0</v>
      </c>
      <c r="Q20" s="17">
        <v>0.2</v>
      </c>
      <c r="R20" s="42">
        <v>0</v>
      </c>
      <c r="S20" s="17">
        <v>0</v>
      </c>
      <c r="T20" s="6">
        <v>0</v>
      </c>
      <c r="U20" s="27">
        <v>2.94</v>
      </c>
      <c r="V20" s="17">
        <v>30</v>
      </c>
      <c r="W20" s="8">
        <f t="shared" si="1"/>
        <v>1</v>
      </c>
      <c r="X20" s="27">
        <f t="shared" si="4"/>
        <v>77.271055</v>
      </c>
      <c r="Y20" s="20">
        <v>17</v>
      </c>
      <c r="Z20" s="45">
        <f t="shared" si="3"/>
        <v>0.566666666666667</v>
      </c>
      <c r="AA20" s="31"/>
      <c r="AB20" s="46"/>
      <c r="AC20" s="6"/>
      <c r="AD20" s="6"/>
    </row>
    <row r="21" spans="1:30">
      <c r="A21" s="20">
        <v>18</v>
      </c>
      <c r="B21" s="6" t="s">
        <v>47</v>
      </c>
      <c r="C21" s="6" t="s">
        <v>99</v>
      </c>
      <c r="D21" s="21" t="s">
        <v>117</v>
      </c>
      <c r="E21" s="27">
        <v>87.01118</v>
      </c>
      <c r="F21" s="28">
        <v>73.959503</v>
      </c>
      <c r="G21" s="17">
        <v>12</v>
      </c>
      <c r="H21" s="24">
        <f t="shared" si="0"/>
        <v>0.4</v>
      </c>
      <c r="I21" s="17"/>
      <c r="J21" s="35"/>
      <c r="K21" s="17">
        <v>0.5</v>
      </c>
      <c r="L21" s="17">
        <v>0.5</v>
      </c>
      <c r="M21" s="17">
        <v>1.69</v>
      </c>
      <c r="N21" s="17">
        <v>0</v>
      </c>
      <c r="O21" s="17">
        <v>0.5</v>
      </c>
      <c r="P21" s="17">
        <v>0</v>
      </c>
      <c r="Q21" s="17">
        <v>0</v>
      </c>
      <c r="R21" s="42">
        <v>0</v>
      </c>
      <c r="S21" s="17">
        <v>0</v>
      </c>
      <c r="T21" s="6">
        <v>0</v>
      </c>
      <c r="U21" s="27">
        <v>3.18571428571429</v>
      </c>
      <c r="V21" s="17">
        <v>27</v>
      </c>
      <c r="W21" s="8">
        <f t="shared" si="1"/>
        <v>0.9</v>
      </c>
      <c r="X21" s="27">
        <f t="shared" si="4"/>
        <v>77.1452172857143</v>
      </c>
      <c r="Y21" s="20">
        <v>18</v>
      </c>
      <c r="Z21" s="45">
        <f t="shared" si="3"/>
        <v>0.6</v>
      </c>
      <c r="AA21" s="31"/>
      <c r="AB21" s="46"/>
      <c r="AC21" s="6"/>
      <c r="AD21" s="6"/>
    </row>
    <row r="22" spans="1:30">
      <c r="A22" s="20">
        <v>19</v>
      </c>
      <c r="B22" s="6" t="s">
        <v>32</v>
      </c>
      <c r="C22" s="6" t="s">
        <v>99</v>
      </c>
      <c r="D22" s="21" t="s">
        <v>118</v>
      </c>
      <c r="E22" s="27">
        <v>85.1672</v>
      </c>
      <c r="F22" s="28">
        <v>72.39212</v>
      </c>
      <c r="G22" s="17">
        <v>17</v>
      </c>
      <c r="H22" s="24">
        <f t="shared" si="0"/>
        <v>0.566666666666667</v>
      </c>
      <c r="I22" s="17"/>
      <c r="J22" s="35"/>
      <c r="K22" s="17">
        <v>0.5</v>
      </c>
      <c r="L22" s="17">
        <v>0.5</v>
      </c>
      <c r="M22" s="17">
        <v>1.75</v>
      </c>
      <c r="N22" s="17">
        <v>0</v>
      </c>
      <c r="O22" s="17">
        <v>1</v>
      </c>
      <c r="P22" s="17">
        <v>0</v>
      </c>
      <c r="Q22" s="17">
        <v>0.2</v>
      </c>
      <c r="R22" s="42">
        <v>0.3</v>
      </c>
      <c r="S22" s="17">
        <v>0</v>
      </c>
      <c r="T22" s="6">
        <v>0</v>
      </c>
      <c r="U22" s="17">
        <v>4.25</v>
      </c>
      <c r="V22" s="17">
        <v>19</v>
      </c>
      <c r="W22" s="8">
        <f t="shared" si="1"/>
        <v>0.633333333333333</v>
      </c>
      <c r="X22" s="27">
        <v>76.64212</v>
      </c>
      <c r="Y22" s="20">
        <v>19</v>
      </c>
      <c r="Z22" s="45">
        <f t="shared" si="3"/>
        <v>0.633333333333333</v>
      </c>
      <c r="AA22" s="31"/>
      <c r="AB22" s="46"/>
      <c r="AC22" s="6"/>
      <c r="AD22" s="6"/>
    </row>
    <row r="23" spans="1:30">
      <c r="A23" s="20">
        <v>20</v>
      </c>
      <c r="B23" s="6" t="s">
        <v>43</v>
      </c>
      <c r="C23" s="6" t="s">
        <v>99</v>
      </c>
      <c r="D23" s="21" t="s">
        <v>119</v>
      </c>
      <c r="E23" s="27">
        <v>85.15</v>
      </c>
      <c r="F23" s="28">
        <v>72.3775</v>
      </c>
      <c r="G23" s="17">
        <v>18</v>
      </c>
      <c r="H23" s="24">
        <f t="shared" si="0"/>
        <v>0.6</v>
      </c>
      <c r="I23" s="17"/>
      <c r="J23" s="35"/>
      <c r="K23" s="17">
        <v>0.5</v>
      </c>
      <c r="L23" s="17">
        <v>0.5</v>
      </c>
      <c r="M23" s="27">
        <v>1.75</v>
      </c>
      <c r="N23" s="17">
        <v>0</v>
      </c>
      <c r="O23" s="17">
        <v>0.7</v>
      </c>
      <c r="P23" s="17">
        <v>0</v>
      </c>
      <c r="Q23" s="17">
        <v>0.2</v>
      </c>
      <c r="R23" s="42">
        <v>0</v>
      </c>
      <c r="S23" s="17">
        <v>0</v>
      </c>
      <c r="T23" s="6">
        <v>0</v>
      </c>
      <c r="U23" s="27">
        <v>3.65</v>
      </c>
      <c r="V23" s="17">
        <v>23</v>
      </c>
      <c r="W23" s="8">
        <f t="shared" si="1"/>
        <v>0.766666666666667</v>
      </c>
      <c r="X23" s="27">
        <f t="shared" ref="X23:X33" si="5">U23+F23</f>
        <v>76.0275</v>
      </c>
      <c r="Y23" s="20">
        <v>20</v>
      </c>
      <c r="Z23" s="45">
        <f t="shared" si="3"/>
        <v>0.666666666666667</v>
      </c>
      <c r="AA23" s="31"/>
      <c r="AB23" s="46"/>
      <c r="AC23" s="6"/>
      <c r="AD23" s="6"/>
    </row>
    <row r="24" spans="1:30">
      <c r="A24" s="20">
        <v>21</v>
      </c>
      <c r="B24" s="6" t="s">
        <v>45</v>
      </c>
      <c r="C24" s="6" t="s">
        <v>99</v>
      </c>
      <c r="D24" s="21" t="s">
        <v>120</v>
      </c>
      <c r="E24" s="27">
        <v>84.8132</v>
      </c>
      <c r="F24" s="28">
        <v>72.09122</v>
      </c>
      <c r="G24" s="17">
        <v>19</v>
      </c>
      <c r="H24" s="24">
        <f t="shared" si="0"/>
        <v>0.633333333333333</v>
      </c>
      <c r="I24" s="17"/>
      <c r="J24" s="35"/>
      <c r="K24" s="17">
        <v>0.5</v>
      </c>
      <c r="L24" s="17">
        <v>0.5</v>
      </c>
      <c r="M24" s="27">
        <v>1.67</v>
      </c>
      <c r="N24" s="17">
        <v>0.3</v>
      </c>
      <c r="O24" s="17">
        <v>0.67</v>
      </c>
      <c r="P24" s="17">
        <v>0</v>
      </c>
      <c r="Q24" s="17">
        <v>0.2</v>
      </c>
      <c r="R24" s="42">
        <v>0</v>
      </c>
      <c r="S24" s="17">
        <v>0</v>
      </c>
      <c r="T24" s="6">
        <v>0</v>
      </c>
      <c r="U24" s="27">
        <v>3.84</v>
      </c>
      <c r="V24" s="17">
        <v>22</v>
      </c>
      <c r="W24" s="8">
        <f t="shared" si="1"/>
        <v>0.733333333333333</v>
      </c>
      <c r="X24" s="27">
        <f t="shared" si="5"/>
        <v>75.93122</v>
      </c>
      <c r="Y24" s="20">
        <v>21</v>
      </c>
      <c r="Z24" s="45">
        <f t="shared" si="3"/>
        <v>0.7</v>
      </c>
      <c r="AA24" s="31"/>
      <c r="AB24" s="46"/>
      <c r="AC24" s="6"/>
      <c r="AD24" s="6"/>
    </row>
    <row r="25" spans="1:30">
      <c r="A25" s="20">
        <v>22</v>
      </c>
      <c r="B25" s="6" t="s">
        <v>43</v>
      </c>
      <c r="C25" s="6" t="s">
        <v>99</v>
      </c>
      <c r="D25" s="21" t="s">
        <v>121</v>
      </c>
      <c r="E25" s="27">
        <v>83.81</v>
      </c>
      <c r="F25" s="28">
        <v>71.2385</v>
      </c>
      <c r="G25" s="17">
        <v>24</v>
      </c>
      <c r="H25" s="24">
        <f t="shared" si="0"/>
        <v>0.8</v>
      </c>
      <c r="I25" s="17"/>
      <c r="J25" s="35"/>
      <c r="K25" s="17">
        <v>0.5</v>
      </c>
      <c r="L25" s="17">
        <v>0.5</v>
      </c>
      <c r="M25" s="27">
        <v>1.75</v>
      </c>
      <c r="N25" s="17">
        <v>0</v>
      </c>
      <c r="O25" s="17">
        <v>0.9</v>
      </c>
      <c r="P25" s="17">
        <v>0</v>
      </c>
      <c r="Q25" s="17">
        <v>0.2</v>
      </c>
      <c r="R25" s="42">
        <v>0</v>
      </c>
      <c r="S25" s="17">
        <v>0</v>
      </c>
      <c r="T25" s="6">
        <v>0</v>
      </c>
      <c r="U25" s="27">
        <v>3.85</v>
      </c>
      <c r="V25" s="17">
        <v>21</v>
      </c>
      <c r="W25" s="8">
        <f t="shared" si="1"/>
        <v>0.7</v>
      </c>
      <c r="X25" s="27">
        <f t="shared" si="5"/>
        <v>75.0885</v>
      </c>
      <c r="Y25" s="20">
        <v>22</v>
      </c>
      <c r="Z25" s="45">
        <f t="shared" si="3"/>
        <v>0.733333333333333</v>
      </c>
      <c r="AA25" s="31"/>
      <c r="AB25" s="46"/>
      <c r="AC25" s="6"/>
      <c r="AD25" s="6"/>
    </row>
    <row r="26" spans="1:30">
      <c r="A26" s="20">
        <v>23</v>
      </c>
      <c r="B26" s="6" t="s">
        <v>43</v>
      </c>
      <c r="C26" s="6" t="s">
        <v>99</v>
      </c>
      <c r="D26" s="21" t="s">
        <v>122</v>
      </c>
      <c r="E26" s="27">
        <v>84.33</v>
      </c>
      <c r="F26" s="28">
        <v>71.6805</v>
      </c>
      <c r="G26" s="17">
        <v>22</v>
      </c>
      <c r="H26" s="24">
        <f t="shared" si="0"/>
        <v>0.733333333333333</v>
      </c>
      <c r="I26" s="17"/>
      <c r="J26" s="35"/>
      <c r="K26" s="17">
        <v>0.5</v>
      </c>
      <c r="L26" s="17">
        <v>0.5</v>
      </c>
      <c r="M26" s="27">
        <v>1.71</v>
      </c>
      <c r="N26" s="17">
        <v>0.3</v>
      </c>
      <c r="O26" s="17">
        <v>0</v>
      </c>
      <c r="P26" s="17">
        <v>0</v>
      </c>
      <c r="Q26" s="17">
        <v>0.2</v>
      </c>
      <c r="R26" s="42">
        <v>0</v>
      </c>
      <c r="S26" s="17">
        <v>0</v>
      </c>
      <c r="T26" s="6">
        <v>0</v>
      </c>
      <c r="U26" s="27">
        <v>3.21</v>
      </c>
      <c r="V26" s="17">
        <v>26</v>
      </c>
      <c r="W26" s="8">
        <f t="shared" si="1"/>
        <v>0.866666666666667</v>
      </c>
      <c r="X26" s="27">
        <f t="shared" si="5"/>
        <v>74.8905</v>
      </c>
      <c r="Y26" s="20">
        <v>23</v>
      </c>
      <c r="Z26" s="45">
        <f t="shared" si="3"/>
        <v>0.766666666666667</v>
      </c>
      <c r="AA26" s="31"/>
      <c r="AB26" s="46"/>
      <c r="AC26" s="6"/>
      <c r="AD26" s="6"/>
    </row>
    <row r="27" spans="1:30">
      <c r="A27" s="20">
        <v>24</v>
      </c>
      <c r="B27" s="6" t="s">
        <v>47</v>
      </c>
      <c r="C27" s="6" t="s">
        <v>99</v>
      </c>
      <c r="D27" s="21" t="s">
        <v>123</v>
      </c>
      <c r="E27" s="17">
        <v>83.957</v>
      </c>
      <c r="F27" s="28">
        <v>71.36345</v>
      </c>
      <c r="G27" s="17">
        <v>23</v>
      </c>
      <c r="H27" s="24">
        <f t="shared" si="0"/>
        <v>0.766666666666667</v>
      </c>
      <c r="I27" s="17"/>
      <c r="J27" s="35"/>
      <c r="K27" s="17">
        <v>0.5</v>
      </c>
      <c r="L27" s="17">
        <v>0.5</v>
      </c>
      <c r="M27" s="17">
        <v>1.68</v>
      </c>
      <c r="N27" s="17">
        <v>0.4</v>
      </c>
      <c r="O27" s="17">
        <v>0</v>
      </c>
      <c r="P27" s="17">
        <v>0</v>
      </c>
      <c r="Q27" s="17">
        <v>0</v>
      </c>
      <c r="R27" s="42">
        <v>0</v>
      </c>
      <c r="S27" s="17">
        <v>0</v>
      </c>
      <c r="T27" s="6">
        <v>0</v>
      </c>
      <c r="U27" s="27">
        <v>3.07714285714286</v>
      </c>
      <c r="V27" s="17">
        <v>29</v>
      </c>
      <c r="W27" s="8">
        <f t="shared" si="1"/>
        <v>0.966666666666667</v>
      </c>
      <c r="X27" s="27">
        <f t="shared" si="5"/>
        <v>74.4405928571429</v>
      </c>
      <c r="Y27" s="20">
        <v>24</v>
      </c>
      <c r="Z27" s="45">
        <f t="shared" si="3"/>
        <v>0.8</v>
      </c>
      <c r="AA27" s="31"/>
      <c r="AB27" s="46"/>
      <c r="AC27" s="6"/>
      <c r="AD27" s="6"/>
    </row>
    <row r="28" spans="1:30">
      <c r="A28" s="20">
        <v>25</v>
      </c>
      <c r="B28" s="6" t="s">
        <v>43</v>
      </c>
      <c r="C28" s="6" t="s">
        <v>99</v>
      </c>
      <c r="D28" s="21" t="s">
        <v>124</v>
      </c>
      <c r="E28" s="27">
        <v>82.32</v>
      </c>
      <c r="F28" s="28">
        <v>69.97</v>
      </c>
      <c r="G28" s="17">
        <v>26</v>
      </c>
      <c r="H28" s="24">
        <f t="shared" si="0"/>
        <v>0.866666666666667</v>
      </c>
      <c r="I28" s="17"/>
      <c r="J28" s="35"/>
      <c r="K28" s="17">
        <v>0.5</v>
      </c>
      <c r="L28" s="17">
        <v>0.5</v>
      </c>
      <c r="M28" s="27">
        <v>1.73</v>
      </c>
      <c r="N28" s="17">
        <v>0</v>
      </c>
      <c r="O28" s="17">
        <v>0.2</v>
      </c>
      <c r="P28" s="17">
        <v>1.5</v>
      </c>
      <c r="Q28" s="17">
        <v>0</v>
      </c>
      <c r="R28" s="42">
        <v>0</v>
      </c>
      <c r="S28" s="17">
        <v>0</v>
      </c>
      <c r="T28" s="6">
        <v>0</v>
      </c>
      <c r="U28" s="27">
        <v>4.43</v>
      </c>
      <c r="V28" s="17">
        <v>17</v>
      </c>
      <c r="W28" s="8">
        <f t="shared" si="1"/>
        <v>0.566666666666667</v>
      </c>
      <c r="X28" s="27">
        <f t="shared" si="5"/>
        <v>74.4</v>
      </c>
      <c r="Y28" s="20">
        <v>25</v>
      </c>
      <c r="Z28" s="45">
        <f t="shared" si="3"/>
        <v>0.833333333333333</v>
      </c>
      <c r="AA28" s="31"/>
      <c r="AB28" s="46"/>
      <c r="AC28" s="6"/>
      <c r="AD28" s="6"/>
    </row>
    <row r="29" spans="1:30">
      <c r="A29" s="20">
        <v>26</v>
      </c>
      <c r="B29" s="6" t="s">
        <v>45</v>
      </c>
      <c r="C29" s="6" t="s">
        <v>99</v>
      </c>
      <c r="D29" s="21" t="s">
        <v>125</v>
      </c>
      <c r="E29" s="27">
        <v>81.3535</v>
      </c>
      <c r="F29" s="28">
        <v>69.150475</v>
      </c>
      <c r="G29" s="17">
        <v>27</v>
      </c>
      <c r="H29" s="24">
        <f t="shared" si="0"/>
        <v>0.9</v>
      </c>
      <c r="I29" s="17"/>
      <c r="J29" s="35"/>
      <c r="K29" s="17">
        <v>0.5</v>
      </c>
      <c r="L29" s="17">
        <v>0.5</v>
      </c>
      <c r="M29" s="27">
        <v>1.63</v>
      </c>
      <c r="N29" s="17">
        <v>1.1</v>
      </c>
      <c r="O29" s="17">
        <v>1</v>
      </c>
      <c r="P29" s="17">
        <v>0</v>
      </c>
      <c r="Q29" s="17">
        <v>0.2</v>
      </c>
      <c r="R29" s="42">
        <v>0</v>
      </c>
      <c r="S29" s="17">
        <v>0</v>
      </c>
      <c r="T29" s="6">
        <v>0</v>
      </c>
      <c r="U29" s="27">
        <v>4.93</v>
      </c>
      <c r="V29" s="17">
        <v>14</v>
      </c>
      <c r="W29" s="8">
        <f t="shared" si="1"/>
        <v>0.466666666666667</v>
      </c>
      <c r="X29" s="27">
        <f t="shared" si="5"/>
        <v>74.080475</v>
      </c>
      <c r="Y29" s="20">
        <v>26</v>
      </c>
      <c r="Z29" s="45">
        <f t="shared" si="3"/>
        <v>0.866666666666667</v>
      </c>
      <c r="AA29" s="31"/>
      <c r="AB29" s="46"/>
      <c r="AC29" s="6"/>
      <c r="AD29" s="6"/>
    </row>
    <row r="30" spans="1:30">
      <c r="A30" s="20">
        <v>27</v>
      </c>
      <c r="B30" s="6" t="s">
        <v>47</v>
      </c>
      <c r="C30" s="6" t="s">
        <v>99</v>
      </c>
      <c r="D30" s="21" t="s">
        <v>126</v>
      </c>
      <c r="E30" s="27">
        <v>82.5385</v>
      </c>
      <c r="F30" s="28">
        <v>70.157725</v>
      </c>
      <c r="G30" s="17">
        <v>25</v>
      </c>
      <c r="H30" s="24">
        <f t="shared" si="0"/>
        <v>0.833333333333333</v>
      </c>
      <c r="I30" s="17"/>
      <c r="J30" s="35"/>
      <c r="K30" s="17">
        <v>0.5</v>
      </c>
      <c r="L30" s="17">
        <v>0.5</v>
      </c>
      <c r="M30" s="17">
        <v>1.63</v>
      </c>
      <c r="N30" s="17">
        <v>0.3</v>
      </c>
      <c r="O30" s="17">
        <v>0.7</v>
      </c>
      <c r="P30" s="17">
        <v>0</v>
      </c>
      <c r="Q30" s="17">
        <v>0</v>
      </c>
      <c r="R30" s="42">
        <v>0</v>
      </c>
      <c r="S30" s="17">
        <v>0</v>
      </c>
      <c r="T30" s="6">
        <v>0</v>
      </c>
      <c r="U30" s="27">
        <v>3.63285714285714</v>
      </c>
      <c r="V30" s="17">
        <v>24</v>
      </c>
      <c r="W30" s="8">
        <f t="shared" si="1"/>
        <v>0.8</v>
      </c>
      <c r="X30" s="27">
        <f t="shared" si="5"/>
        <v>73.7905821428571</v>
      </c>
      <c r="Y30" s="20">
        <v>27</v>
      </c>
      <c r="Z30" s="45">
        <f t="shared" si="3"/>
        <v>0.9</v>
      </c>
      <c r="AA30" s="31"/>
      <c r="AB30" s="46"/>
      <c r="AC30" s="6"/>
      <c r="AD30" s="6"/>
    </row>
    <row r="31" spans="1:30">
      <c r="A31" s="20">
        <v>28</v>
      </c>
      <c r="B31" s="6" t="s">
        <v>47</v>
      </c>
      <c r="C31" s="6" t="s">
        <v>99</v>
      </c>
      <c r="D31" s="21" t="s">
        <v>127</v>
      </c>
      <c r="E31" s="27">
        <v>80.8046</v>
      </c>
      <c r="F31" s="28">
        <v>68.68391</v>
      </c>
      <c r="G31" s="17">
        <v>30</v>
      </c>
      <c r="H31" s="24">
        <f t="shared" si="0"/>
        <v>1</v>
      </c>
      <c r="I31" s="17"/>
      <c r="J31" s="35"/>
      <c r="K31" s="17">
        <v>0.5</v>
      </c>
      <c r="L31" s="17">
        <v>0.5</v>
      </c>
      <c r="M31" s="17">
        <v>1.66</v>
      </c>
      <c r="N31" s="17">
        <v>0.3</v>
      </c>
      <c r="O31" s="17">
        <v>0.9</v>
      </c>
      <c r="P31" s="17">
        <v>0</v>
      </c>
      <c r="Q31" s="17">
        <v>0</v>
      </c>
      <c r="R31" s="42">
        <v>0</v>
      </c>
      <c r="S31" s="17">
        <v>0</v>
      </c>
      <c r="T31" s="6">
        <v>0</v>
      </c>
      <c r="U31" s="27">
        <v>3.85714285714286</v>
      </c>
      <c r="V31" s="17">
        <v>20</v>
      </c>
      <c r="W31" s="8">
        <f t="shared" si="1"/>
        <v>0.666666666666667</v>
      </c>
      <c r="X31" s="27">
        <f t="shared" si="5"/>
        <v>72.5410528571429</v>
      </c>
      <c r="Y31" s="20">
        <v>28</v>
      </c>
      <c r="Z31" s="45">
        <f t="shared" si="3"/>
        <v>0.933333333333333</v>
      </c>
      <c r="AA31" s="31"/>
      <c r="AB31" s="46"/>
      <c r="AC31" s="6"/>
      <c r="AD31" s="6"/>
    </row>
    <row r="32" spans="1:30">
      <c r="A32" s="20">
        <v>29</v>
      </c>
      <c r="B32" s="6" t="s">
        <v>45</v>
      </c>
      <c r="C32" s="6" t="s">
        <v>99</v>
      </c>
      <c r="D32" s="21" t="s">
        <v>128</v>
      </c>
      <c r="E32" s="27">
        <v>80.86</v>
      </c>
      <c r="F32" s="28">
        <v>68.731</v>
      </c>
      <c r="G32" s="17">
        <v>29</v>
      </c>
      <c r="H32" s="24">
        <f t="shared" si="0"/>
        <v>0.966666666666667</v>
      </c>
      <c r="I32" s="17"/>
      <c r="J32" s="35"/>
      <c r="K32" s="17">
        <v>0.5</v>
      </c>
      <c r="L32" s="17">
        <v>0.5</v>
      </c>
      <c r="M32" s="27">
        <v>1.668</v>
      </c>
      <c r="N32" s="17">
        <v>0.3</v>
      </c>
      <c r="O32" s="17">
        <v>0.6</v>
      </c>
      <c r="P32" s="17">
        <v>0</v>
      </c>
      <c r="Q32" s="17">
        <v>0</v>
      </c>
      <c r="R32" s="42">
        <v>0</v>
      </c>
      <c r="S32" s="17">
        <v>0</v>
      </c>
      <c r="T32" s="6">
        <v>0</v>
      </c>
      <c r="U32" s="27">
        <v>3.568</v>
      </c>
      <c r="V32" s="17">
        <v>25</v>
      </c>
      <c r="W32" s="8">
        <f t="shared" si="1"/>
        <v>0.833333333333333</v>
      </c>
      <c r="X32" s="27">
        <f t="shared" si="5"/>
        <v>72.299</v>
      </c>
      <c r="Y32" s="20">
        <v>29</v>
      </c>
      <c r="Z32" s="45">
        <f t="shared" si="3"/>
        <v>0.966666666666667</v>
      </c>
      <c r="AA32" s="31"/>
      <c r="AB32" s="46"/>
      <c r="AC32" s="6"/>
      <c r="AD32" s="6"/>
    </row>
    <row r="33" spans="1:30">
      <c r="A33" s="20">
        <v>30</v>
      </c>
      <c r="B33" s="6" t="s">
        <v>47</v>
      </c>
      <c r="C33" s="6" t="s">
        <v>99</v>
      </c>
      <c r="D33" s="21" t="s">
        <v>129</v>
      </c>
      <c r="E33" s="27">
        <v>81.1684</v>
      </c>
      <c r="F33" s="28">
        <v>68.99314</v>
      </c>
      <c r="G33" s="17">
        <v>28</v>
      </c>
      <c r="H33" s="24">
        <f t="shared" si="0"/>
        <v>0.933333333333333</v>
      </c>
      <c r="I33" s="17"/>
      <c r="J33" s="35"/>
      <c r="K33" s="17">
        <v>0.5</v>
      </c>
      <c r="L33" s="17">
        <v>0.5</v>
      </c>
      <c r="M33" s="17">
        <v>1.73</v>
      </c>
      <c r="N33" s="17">
        <v>0</v>
      </c>
      <c r="O33" s="17">
        <v>0</v>
      </c>
      <c r="P33" s="17">
        <v>0</v>
      </c>
      <c r="Q33" s="17">
        <v>0</v>
      </c>
      <c r="R33" s="42">
        <v>0.4</v>
      </c>
      <c r="S33" s="17">
        <v>0</v>
      </c>
      <c r="T33" s="6">
        <v>0</v>
      </c>
      <c r="U33" s="27">
        <v>3.12857142857143</v>
      </c>
      <c r="V33" s="17">
        <v>28</v>
      </c>
      <c r="W33" s="8">
        <f t="shared" si="1"/>
        <v>0.933333333333333</v>
      </c>
      <c r="X33" s="27">
        <f t="shared" si="5"/>
        <v>72.1217114285714</v>
      </c>
      <c r="Y33" s="20">
        <v>30</v>
      </c>
      <c r="Z33" s="45">
        <f t="shared" si="3"/>
        <v>1</v>
      </c>
      <c r="AA33" s="31"/>
      <c r="AB33" s="46"/>
      <c r="AC33" s="6"/>
      <c r="AD33" s="6"/>
    </row>
  </sheetData>
  <mergeCells count="30">
    <mergeCell ref="A1:AD1"/>
    <mergeCell ref="K2:L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21"/>
  <sheetViews>
    <sheetView workbookViewId="0">
      <selection activeCell="W22" sqref="W22"/>
    </sheetView>
  </sheetViews>
  <sheetFormatPr defaultColWidth="8.89166666666667" defaultRowHeight="13.5"/>
  <cols>
    <col min="1" max="2" width="8.89166666666667" style="1"/>
    <col min="3" max="3" width="25.8833333333333" style="1" customWidth="1"/>
    <col min="4" max="4" width="12" style="1" customWidth="1"/>
    <col min="5" max="5" width="10.2916666666667" style="1" customWidth="1"/>
    <col min="6" max="6" width="10.6666666666667" style="1"/>
    <col min="7" max="10" width="8.89166666666667" style="1"/>
    <col min="11" max="11" width="10.5833333333333" style="1" customWidth="1"/>
    <col min="12" max="12" width="11.1666666666667" style="1" customWidth="1"/>
    <col min="13" max="13" width="8.89166666666667" style="1"/>
    <col min="14" max="14" width="11.1666666666667" style="1" customWidth="1"/>
    <col min="15" max="15" width="10.5833333333333" style="1" customWidth="1"/>
    <col min="16" max="20" width="8.89166666666667" style="1"/>
    <col min="21" max="21" width="8.38333333333333" style="1" customWidth="1"/>
    <col min="22" max="22" width="8.525" style="1" customWidth="1"/>
    <col min="23" max="23" width="8.51666666666667" style="1" customWidth="1"/>
    <col min="24" max="24" width="10.6666666666667" style="1"/>
    <col min="25" max="28" width="8.89166666666667" style="1"/>
    <col min="29" max="29" width="19.1083333333333" style="1" customWidth="1"/>
    <col min="30" max="30" width="12.225" style="1" customWidth="1"/>
    <col min="31" max="16384" width="8.89166666666667" style="1"/>
  </cols>
  <sheetData>
    <row r="1" ht="20.25" spans="1:30">
      <c r="A1" s="2" t="s">
        <v>130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spans="1:3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5"/>
      <c r="M2" s="4" t="s">
        <v>12</v>
      </c>
      <c r="N2" s="4" t="s">
        <v>13</v>
      </c>
      <c r="O2" s="4" t="s">
        <v>14</v>
      </c>
      <c r="P2" s="4" t="s">
        <v>15</v>
      </c>
      <c r="Q2" s="4" t="s">
        <v>16</v>
      </c>
      <c r="R2" s="4" t="s">
        <v>17</v>
      </c>
      <c r="S2" s="4" t="s">
        <v>18</v>
      </c>
      <c r="T2" s="4" t="s">
        <v>19</v>
      </c>
      <c r="U2" s="11" t="s">
        <v>20</v>
      </c>
      <c r="V2" s="11" t="s">
        <v>21</v>
      </c>
      <c r="W2" s="11" t="s">
        <v>22</v>
      </c>
      <c r="X2" s="4" t="s">
        <v>23</v>
      </c>
      <c r="Y2" s="4" t="s">
        <v>24</v>
      </c>
      <c r="Z2" s="11" t="s">
        <v>25</v>
      </c>
      <c r="AA2" s="4" t="s">
        <v>26</v>
      </c>
      <c r="AB2" s="4" t="s">
        <v>27</v>
      </c>
      <c r="AC2" s="4" t="s">
        <v>28</v>
      </c>
      <c r="AD2" s="13" t="s">
        <v>29</v>
      </c>
    </row>
    <row r="3" ht="24" spans="1:30">
      <c r="A3" s="5"/>
      <c r="B3" s="5"/>
      <c r="C3" s="5"/>
      <c r="D3" s="5"/>
      <c r="E3" s="5"/>
      <c r="F3" s="5"/>
      <c r="G3" s="5"/>
      <c r="H3" s="5"/>
      <c r="I3" s="5"/>
      <c r="J3" s="5"/>
      <c r="K3" s="4" t="s">
        <v>30</v>
      </c>
      <c r="L3" s="4" t="s">
        <v>31</v>
      </c>
      <c r="M3" s="5"/>
      <c r="N3" s="5"/>
      <c r="O3" s="5"/>
      <c r="P3" s="5"/>
      <c r="Q3" s="5"/>
      <c r="R3" s="5"/>
      <c r="S3" s="5"/>
      <c r="T3" s="5"/>
      <c r="U3" s="12"/>
      <c r="V3" s="12"/>
      <c r="W3" s="12"/>
      <c r="X3" s="5"/>
      <c r="Y3" s="5"/>
      <c r="Z3" s="12"/>
      <c r="AA3" s="5"/>
      <c r="AB3" s="5"/>
      <c r="AC3" s="5"/>
      <c r="AD3" s="14"/>
    </row>
    <row r="4" spans="1:30">
      <c r="A4" s="6">
        <v>1</v>
      </c>
      <c r="B4" s="6"/>
      <c r="C4" s="6" t="s">
        <v>131</v>
      </c>
      <c r="D4" s="7">
        <v>1120230079</v>
      </c>
      <c r="E4" s="6">
        <v>90.04</v>
      </c>
      <c r="F4" s="6">
        <v>76.54</v>
      </c>
      <c r="G4" s="6">
        <v>2</v>
      </c>
      <c r="H4" s="8">
        <v>0.1</v>
      </c>
      <c r="I4" s="6"/>
      <c r="J4" s="6"/>
      <c r="K4" s="6">
        <v>0.5</v>
      </c>
      <c r="L4" s="6">
        <v>0.5</v>
      </c>
      <c r="M4" s="6">
        <v>1.66</v>
      </c>
      <c r="N4" s="6">
        <v>1.3</v>
      </c>
      <c r="O4" s="6">
        <v>3.1</v>
      </c>
      <c r="P4" s="6">
        <v>4</v>
      </c>
      <c r="Q4" s="6">
        <v>1</v>
      </c>
      <c r="R4" s="6">
        <v>1</v>
      </c>
      <c r="S4" s="6"/>
      <c r="T4" s="6" t="s">
        <v>51</v>
      </c>
      <c r="U4" s="6">
        <v>13.06</v>
      </c>
      <c r="V4" s="6">
        <v>1</v>
      </c>
      <c r="W4" s="8">
        <v>0.05</v>
      </c>
      <c r="X4" s="6">
        <v>89.6</v>
      </c>
      <c r="Y4" s="6">
        <v>1</v>
      </c>
      <c r="Z4" s="8">
        <f>Y4/18</f>
        <v>0.0555555555555556</v>
      </c>
      <c r="AA4" s="6"/>
      <c r="AB4" s="6"/>
      <c r="AC4" s="15" t="s">
        <v>35</v>
      </c>
      <c r="AD4" s="6"/>
    </row>
    <row r="5" spans="1:30">
      <c r="A5" s="6">
        <v>2</v>
      </c>
      <c r="B5" s="6"/>
      <c r="C5" s="6" t="s">
        <v>131</v>
      </c>
      <c r="D5" s="7">
        <v>1120230085</v>
      </c>
      <c r="E5" s="6">
        <v>90.64</v>
      </c>
      <c r="F5" s="6">
        <v>77.04</v>
      </c>
      <c r="G5" s="6">
        <v>1</v>
      </c>
      <c r="H5" s="8">
        <v>0.05</v>
      </c>
      <c r="I5" s="6"/>
      <c r="J5" s="6"/>
      <c r="K5" s="6">
        <v>0.5</v>
      </c>
      <c r="L5" s="6">
        <v>0.5</v>
      </c>
      <c r="M5" s="6">
        <v>1.73</v>
      </c>
      <c r="N5" s="6">
        <v>0.7</v>
      </c>
      <c r="O5" s="6">
        <v>4.1</v>
      </c>
      <c r="P5" s="6">
        <v>4</v>
      </c>
      <c r="Q5" s="6">
        <v>0.2</v>
      </c>
      <c r="R5" s="6">
        <v>0.7</v>
      </c>
      <c r="S5" s="6"/>
      <c r="T5" s="6" t="s">
        <v>51</v>
      </c>
      <c r="U5" s="6">
        <v>12.43</v>
      </c>
      <c r="V5" s="6">
        <v>2</v>
      </c>
      <c r="W5" s="8">
        <v>0.1</v>
      </c>
      <c r="X5" s="6">
        <v>89.47</v>
      </c>
      <c r="Y5" s="6">
        <v>2</v>
      </c>
      <c r="Z5" s="8">
        <f t="shared" ref="Z5:Z21" si="0">Y5/18</f>
        <v>0.111111111111111</v>
      </c>
      <c r="AA5" s="6"/>
      <c r="AB5" s="6"/>
      <c r="AC5" s="15" t="s">
        <v>46</v>
      </c>
      <c r="AD5" s="6"/>
    </row>
    <row r="6" spans="1:30">
      <c r="A6" s="6">
        <v>3</v>
      </c>
      <c r="B6" s="6"/>
      <c r="C6" s="6" t="s">
        <v>131</v>
      </c>
      <c r="D6" s="7">
        <v>1120230211</v>
      </c>
      <c r="E6" s="6">
        <v>89.68</v>
      </c>
      <c r="F6" s="6">
        <v>76.23</v>
      </c>
      <c r="G6" s="6">
        <v>3</v>
      </c>
      <c r="H6" s="8">
        <v>0.16</v>
      </c>
      <c r="I6" s="6"/>
      <c r="J6" s="6"/>
      <c r="K6" s="6">
        <v>0.5</v>
      </c>
      <c r="L6" s="6">
        <v>0.5</v>
      </c>
      <c r="M6" s="6">
        <v>1.68</v>
      </c>
      <c r="N6" s="6">
        <v>1.3</v>
      </c>
      <c r="O6" s="6">
        <v>2.45</v>
      </c>
      <c r="P6" s="6">
        <v>3.2</v>
      </c>
      <c r="Q6" s="6">
        <v>0.2</v>
      </c>
      <c r="R6" s="6"/>
      <c r="S6" s="6"/>
      <c r="T6" s="6" t="s">
        <v>51</v>
      </c>
      <c r="U6" s="6">
        <v>9.83</v>
      </c>
      <c r="V6" s="6">
        <v>4</v>
      </c>
      <c r="W6" s="8">
        <v>0.22</v>
      </c>
      <c r="X6" s="6">
        <v>86.06</v>
      </c>
      <c r="Y6" s="6">
        <v>3</v>
      </c>
      <c r="Z6" s="8">
        <f t="shared" si="0"/>
        <v>0.166666666666667</v>
      </c>
      <c r="AA6" s="6"/>
      <c r="AB6" s="6"/>
      <c r="AC6" s="15" t="s">
        <v>46</v>
      </c>
      <c r="AD6" s="6"/>
    </row>
    <row r="7" spans="1:30">
      <c r="A7" s="6">
        <v>4</v>
      </c>
      <c r="B7" s="6"/>
      <c r="C7" s="6" t="s">
        <v>131</v>
      </c>
      <c r="D7" s="7">
        <v>1120230292</v>
      </c>
      <c r="E7" s="6">
        <v>87.82</v>
      </c>
      <c r="F7" s="6">
        <v>74.65</v>
      </c>
      <c r="G7" s="6">
        <v>6</v>
      </c>
      <c r="H7" s="8">
        <v>0.33</v>
      </c>
      <c r="I7" s="6"/>
      <c r="J7" s="6"/>
      <c r="K7" s="6">
        <v>0.5</v>
      </c>
      <c r="L7" s="6">
        <v>0.5</v>
      </c>
      <c r="M7" s="6">
        <v>1.63</v>
      </c>
      <c r="N7" s="6">
        <v>1.1</v>
      </c>
      <c r="O7" s="6">
        <v>2.7</v>
      </c>
      <c r="P7" s="6">
        <v>3</v>
      </c>
      <c r="Q7" s="6">
        <v>0.6</v>
      </c>
      <c r="R7" s="6">
        <v>0.4</v>
      </c>
      <c r="S7" s="6"/>
      <c r="T7" s="6" t="s">
        <v>51</v>
      </c>
      <c r="U7" s="6">
        <v>10.43</v>
      </c>
      <c r="V7" s="6">
        <v>3</v>
      </c>
      <c r="W7" s="8">
        <v>0.16</v>
      </c>
      <c r="X7" s="6">
        <v>85.08</v>
      </c>
      <c r="Y7" s="6">
        <v>4</v>
      </c>
      <c r="Z7" s="8">
        <f t="shared" si="0"/>
        <v>0.222222222222222</v>
      </c>
      <c r="AA7" s="6"/>
      <c r="AB7" s="6"/>
      <c r="AC7" s="6" t="s">
        <v>37</v>
      </c>
      <c r="AD7" s="6"/>
    </row>
    <row r="8" spans="1:30">
      <c r="A8" s="6">
        <v>5</v>
      </c>
      <c r="B8" s="6"/>
      <c r="C8" s="6" t="s">
        <v>131</v>
      </c>
      <c r="D8" s="7">
        <v>1120230200</v>
      </c>
      <c r="E8" s="6">
        <v>88.14</v>
      </c>
      <c r="F8" s="6">
        <v>74.92</v>
      </c>
      <c r="G8" s="6">
        <v>5</v>
      </c>
      <c r="H8" s="8">
        <v>0.27</v>
      </c>
      <c r="I8" s="6"/>
      <c r="J8" s="6"/>
      <c r="K8" s="6">
        <v>0.5</v>
      </c>
      <c r="L8" s="6">
        <v>0.5</v>
      </c>
      <c r="M8" s="6">
        <v>1.67</v>
      </c>
      <c r="N8" s="6">
        <v>0.4</v>
      </c>
      <c r="O8" s="6">
        <v>2</v>
      </c>
      <c r="P8" s="6">
        <v>2.6</v>
      </c>
      <c r="Q8" s="6">
        <v>0.7</v>
      </c>
      <c r="R8" s="6">
        <v>0.4</v>
      </c>
      <c r="S8" s="6"/>
      <c r="T8" s="6" t="s">
        <v>51</v>
      </c>
      <c r="U8" s="6">
        <v>8.77</v>
      </c>
      <c r="V8" s="6">
        <v>5</v>
      </c>
      <c r="W8" s="8">
        <v>0.27</v>
      </c>
      <c r="X8" s="6">
        <v>83.69</v>
      </c>
      <c r="Y8" s="6">
        <v>5</v>
      </c>
      <c r="Z8" s="8">
        <f t="shared" si="0"/>
        <v>0.277777777777778</v>
      </c>
      <c r="AA8" s="6"/>
      <c r="AB8" s="6"/>
      <c r="AC8" s="6" t="s">
        <v>37</v>
      </c>
      <c r="AD8" s="6"/>
    </row>
    <row r="9" spans="1:30">
      <c r="A9" s="6">
        <v>6</v>
      </c>
      <c r="B9" s="6"/>
      <c r="C9" s="6" t="s">
        <v>131</v>
      </c>
      <c r="D9" s="7">
        <v>1120230213</v>
      </c>
      <c r="E9" s="6">
        <v>89.49</v>
      </c>
      <c r="F9" s="6">
        <v>76.07</v>
      </c>
      <c r="G9" s="6">
        <v>4</v>
      </c>
      <c r="H9" s="8">
        <v>0.22</v>
      </c>
      <c r="I9" s="6"/>
      <c r="J9" s="6"/>
      <c r="K9" s="6">
        <v>0.5</v>
      </c>
      <c r="L9" s="6">
        <v>0.5</v>
      </c>
      <c r="M9" s="6">
        <v>1.7</v>
      </c>
      <c r="N9" s="6">
        <v>0.8</v>
      </c>
      <c r="O9" s="6">
        <v>1.65</v>
      </c>
      <c r="P9" s="6">
        <v>1.05</v>
      </c>
      <c r="Q9" s="6"/>
      <c r="R9" s="6">
        <v>0.4</v>
      </c>
      <c r="S9" s="6"/>
      <c r="T9" s="6" t="s">
        <v>51</v>
      </c>
      <c r="U9" s="6">
        <v>6.6</v>
      </c>
      <c r="V9" s="6">
        <v>9</v>
      </c>
      <c r="W9" s="8">
        <v>0.5</v>
      </c>
      <c r="X9" s="6">
        <v>82.67</v>
      </c>
      <c r="Y9" s="6">
        <v>6</v>
      </c>
      <c r="Z9" s="8">
        <f t="shared" si="0"/>
        <v>0.333333333333333</v>
      </c>
      <c r="AA9" s="16"/>
      <c r="AB9" s="6"/>
      <c r="AC9" s="15" t="s">
        <v>37</v>
      </c>
      <c r="AD9" s="6"/>
    </row>
    <row r="10" spans="1:30">
      <c r="A10" s="6">
        <v>7</v>
      </c>
      <c r="B10" s="6"/>
      <c r="C10" s="6" t="s">
        <v>131</v>
      </c>
      <c r="D10" s="7">
        <v>1120230283</v>
      </c>
      <c r="E10" s="6">
        <v>87.24</v>
      </c>
      <c r="F10" s="6">
        <v>74.16</v>
      </c>
      <c r="G10" s="6">
        <v>7</v>
      </c>
      <c r="H10" s="8">
        <v>0.38</v>
      </c>
      <c r="I10" s="6"/>
      <c r="J10" s="6"/>
      <c r="K10" s="6">
        <v>0.5</v>
      </c>
      <c r="L10" s="6">
        <v>0.5</v>
      </c>
      <c r="M10" s="9">
        <v>1.66</v>
      </c>
      <c r="N10" s="9">
        <v>0.3</v>
      </c>
      <c r="O10" s="9">
        <v>1.77</v>
      </c>
      <c r="P10" s="9">
        <v>2</v>
      </c>
      <c r="Q10" s="9">
        <v>0.2</v>
      </c>
      <c r="R10" s="9"/>
      <c r="S10" s="6"/>
      <c r="T10" s="6" t="s">
        <v>51</v>
      </c>
      <c r="U10" s="6">
        <v>6.93</v>
      </c>
      <c r="V10" s="6">
        <v>7</v>
      </c>
      <c r="W10" s="8">
        <v>0.38</v>
      </c>
      <c r="X10" s="6">
        <v>81.09</v>
      </c>
      <c r="Y10" s="6">
        <v>7</v>
      </c>
      <c r="Z10" s="8">
        <f t="shared" si="0"/>
        <v>0.388888888888889</v>
      </c>
      <c r="AA10" s="6"/>
      <c r="AB10" s="6"/>
      <c r="AC10" s="15" t="s">
        <v>37</v>
      </c>
      <c r="AD10" s="6"/>
    </row>
    <row r="11" spans="1:30">
      <c r="A11" s="6">
        <v>8</v>
      </c>
      <c r="B11" s="6"/>
      <c r="C11" s="6" t="s">
        <v>131</v>
      </c>
      <c r="D11" s="7">
        <v>1120230277</v>
      </c>
      <c r="E11" s="6">
        <v>85.62</v>
      </c>
      <c r="F11" s="6">
        <v>72.78</v>
      </c>
      <c r="G11" s="6">
        <v>10</v>
      </c>
      <c r="H11" s="8">
        <v>0.55</v>
      </c>
      <c r="I11" s="6"/>
      <c r="J11" s="6"/>
      <c r="K11" s="6">
        <v>0.5</v>
      </c>
      <c r="L11" s="6">
        <v>0.5</v>
      </c>
      <c r="M11" s="6">
        <v>1.74</v>
      </c>
      <c r="N11" s="6">
        <v>1.5</v>
      </c>
      <c r="O11" s="6">
        <v>2.58</v>
      </c>
      <c r="P11" s="6"/>
      <c r="Q11" s="6">
        <v>0.2</v>
      </c>
      <c r="R11" s="6"/>
      <c r="S11" s="6"/>
      <c r="T11" s="6" t="s">
        <v>51</v>
      </c>
      <c r="U11" s="6">
        <v>7.02</v>
      </c>
      <c r="V11" s="6">
        <v>6</v>
      </c>
      <c r="W11" s="8">
        <v>0.33</v>
      </c>
      <c r="X11" s="6">
        <v>79.8</v>
      </c>
      <c r="Y11" s="6">
        <v>8</v>
      </c>
      <c r="Z11" s="8">
        <f t="shared" si="0"/>
        <v>0.444444444444444</v>
      </c>
      <c r="AA11" s="17"/>
      <c r="AB11" s="6"/>
      <c r="AC11" s="15"/>
      <c r="AD11" s="6"/>
    </row>
    <row r="12" spans="1:30">
      <c r="A12" s="6">
        <v>9</v>
      </c>
      <c r="B12" s="6"/>
      <c r="C12" s="6" t="s">
        <v>131</v>
      </c>
      <c r="D12" s="7">
        <v>1120232792</v>
      </c>
      <c r="E12" s="6">
        <v>85.38</v>
      </c>
      <c r="F12" s="6">
        <v>72.58</v>
      </c>
      <c r="G12" s="6">
        <v>12</v>
      </c>
      <c r="H12" s="8">
        <v>0.66</v>
      </c>
      <c r="I12" s="6"/>
      <c r="J12" s="6"/>
      <c r="K12" s="6">
        <v>0.5</v>
      </c>
      <c r="L12" s="6">
        <v>0.5</v>
      </c>
      <c r="M12" s="6">
        <v>1.65</v>
      </c>
      <c r="N12" s="6"/>
      <c r="O12" s="6">
        <v>1.75</v>
      </c>
      <c r="P12" s="6">
        <v>2.11</v>
      </c>
      <c r="Q12" s="6">
        <v>0.4</v>
      </c>
      <c r="R12" s="6"/>
      <c r="S12" s="6"/>
      <c r="T12" s="6" t="s">
        <v>51</v>
      </c>
      <c r="U12" s="6">
        <v>6.91</v>
      </c>
      <c r="V12" s="6">
        <v>8</v>
      </c>
      <c r="W12" s="8">
        <v>0.44</v>
      </c>
      <c r="X12" s="6">
        <v>79.49</v>
      </c>
      <c r="Y12" s="6">
        <v>9</v>
      </c>
      <c r="Z12" s="8">
        <f t="shared" si="0"/>
        <v>0.5</v>
      </c>
      <c r="AA12" s="6"/>
      <c r="AB12" s="6"/>
      <c r="AC12" s="15"/>
      <c r="AD12" s="6"/>
    </row>
    <row r="13" spans="1:30">
      <c r="A13" s="6">
        <v>10</v>
      </c>
      <c r="B13" s="6"/>
      <c r="C13" s="6" t="s">
        <v>131</v>
      </c>
      <c r="D13" s="7">
        <v>1120230263</v>
      </c>
      <c r="E13" s="6">
        <v>85.6</v>
      </c>
      <c r="F13" s="6">
        <v>72.76</v>
      </c>
      <c r="G13" s="6">
        <v>11</v>
      </c>
      <c r="H13" s="8">
        <v>0.61</v>
      </c>
      <c r="I13" s="6"/>
      <c r="J13" s="6"/>
      <c r="K13" s="6">
        <v>0.5</v>
      </c>
      <c r="L13" s="6">
        <v>0.5</v>
      </c>
      <c r="M13" s="6">
        <v>1.67</v>
      </c>
      <c r="N13" s="6">
        <v>0.3</v>
      </c>
      <c r="O13" s="6">
        <v>0.7</v>
      </c>
      <c r="P13" s="6">
        <v>2</v>
      </c>
      <c r="Q13" s="6">
        <v>0.6</v>
      </c>
      <c r="R13" s="6"/>
      <c r="S13" s="6"/>
      <c r="T13" s="6" t="s">
        <v>51</v>
      </c>
      <c r="U13" s="6">
        <v>6.27</v>
      </c>
      <c r="V13" s="6">
        <v>10</v>
      </c>
      <c r="W13" s="8">
        <v>0.55</v>
      </c>
      <c r="X13" s="6">
        <v>78.63</v>
      </c>
      <c r="Y13" s="6">
        <v>10</v>
      </c>
      <c r="Z13" s="8">
        <f t="shared" si="0"/>
        <v>0.555555555555556</v>
      </c>
      <c r="AA13" s="6"/>
      <c r="AB13" s="6"/>
      <c r="AC13" s="6"/>
      <c r="AD13" s="15"/>
    </row>
    <row r="14" spans="1:30">
      <c r="A14" s="6">
        <v>11</v>
      </c>
      <c r="B14" s="6"/>
      <c r="C14" s="6" t="s">
        <v>131</v>
      </c>
      <c r="D14" s="7">
        <v>1120230254</v>
      </c>
      <c r="E14" s="6">
        <v>84.59</v>
      </c>
      <c r="F14" s="6">
        <v>71.9</v>
      </c>
      <c r="G14" s="6">
        <v>14</v>
      </c>
      <c r="H14" s="8">
        <v>0.77</v>
      </c>
      <c r="I14" s="6"/>
      <c r="J14" s="6"/>
      <c r="K14" s="6">
        <v>0.5</v>
      </c>
      <c r="L14" s="6">
        <v>0.5</v>
      </c>
      <c r="M14" s="6">
        <v>1.72</v>
      </c>
      <c r="N14" s="6"/>
      <c r="O14" s="6">
        <v>1.8</v>
      </c>
      <c r="P14" s="6">
        <v>2</v>
      </c>
      <c r="Q14" s="6"/>
      <c r="R14" s="6"/>
      <c r="S14" s="6"/>
      <c r="T14" s="6" t="s">
        <v>51</v>
      </c>
      <c r="U14" s="6">
        <v>4.52</v>
      </c>
      <c r="V14" s="6">
        <v>11</v>
      </c>
      <c r="W14" s="8">
        <v>0.61</v>
      </c>
      <c r="X14" s="6">
        <v>78.42</v>
      </c>
      <c r="Y14" s="6">
        <v>11</v>
      </c>
      <c r="Z14" s="8">
        <f t="shared" si="0"/>
        <v>0.611111111111111</v>
      </c>
      <c r="AA14" s="6"/>
      <c r="AB14" s="6"/>
      <c r="AC14" s="15"/>
      <c r="AD14" s="6"/>
    </row>
    <row r="15" spans="1:30">
      <c r="A15" s="6">
        <v>12</v>
      </c>
      <c r="B15" s="6"/>
      <c r="C15" s="6" t="s">
        <v>131</v>
      </c>
      <c r="D15" s="7">
        <v>1120230253</v>
      </c>
      <c r="E15" s="6">
        <v>86.1</v>
      </c>
      <c r="F15" s="6">
        <v>73.19</v>
      </c>
      <c r="G15" s="6">
        <v>9</v>
      </c>
      <c r="H15" s="8">
        <v>0.5</v>
      </c>
      <c r="I15" s="6"/>
      <c r="J15" s="6"/>
      <c r="K15" s="6">
        <v>0.5</v>
      </c>
      <c r="L15" s="6">
        <v>0.5</v>
      </c>
      <c r="M15" s="6">
        <v>1.65</v>
      </c>
      <c r="N15" s="6">
        <v>0.4</v>
      </c>
      <c r="O15" s="6">
        <v>0.78</v>
      </c>
      <c r="P15" s="6"/>
      <c r="Q15" s="6">
        <v>0.2</v>
      </c>
      <c r="R15" s="6"/>
      <c r="S15" s="6"/>
      <c r="T15" s="6" t="s">
        <v>51</v>
      </c>
      <c r="U15" s="6">
        <v>4.03</v>
      </c>
      <c r="V15" s="6">
        <v>12</v>
      </c>
      <c r="W15" s="8">
        <v>0.66</v>
      </c>
      <c r="X15" s="6">
        <v>77.22</v>
      </c>
      <c r="Y15" s="6">
        <v>12</v>
      </c>
      <c r="Z15" s="8">
        <f t="shared" si="0"/>
        <v>0.666666666666667</v>
      </c>
      <c r="AA15" s="6"/>
      <c r="AB15" s="6"/>
      <c r="AC15" s="15"/>
      <c r="AD15" s="6"/>
    </row>
    <row r="16" spans="1:30">
      <c r="A16" s="6">
        <v>13</v>
      </c>
      <c r="B16" s="6"/>
      <c r="C16" s="6" t="s">
        <v>131</v>
      </c>
      <c r="D16" s="7">
        <v>1120230285</v>
      </c>
      <c r="E16" s="6">
        <v>85.29</v>
      </c>
      <c r="F16" s="6">
        <v>72.5</v>
      </c>
      <c r="G16" s="6">
        <v>13</v>
      </c>
      <c r="H16" s="8">
        <v>0.72</v>
      </c>
      <c r="I16" s="6"/>
      <c r="J16" s="6"/>
      <c r="K16" s="6">
        <v>0.5</v>
      </c>
      <c r="L16" s="6">
        <v>0.5</v>
      </c>
      <c r="M16" s="9">
        <v>1.75</v>
      </c>
      <c r="N16" s="9">
        <v>0.4</v>
      </c>
      <c r="O16" s="10">
        <v>0.5</v>
      </c>
      <c r="P16" s="9"/>
      <c r="Q16" s="6">
        <v>0.2</v>
      </c>
      <c r="R16" s="6"/>
      <c r="S16" s="6"/>
      <c r="T16" s="6" t="s">
        <v>51</v>
      </c>
      <c r="U16" s="6">
        <v>3.85</v>
      </c>
      <c r="V16" s="6">
        <v>13</v>
      </c>
      <c r="W16" s="8">
        <v>0.72</v>
      </c>
      <c r="X16" s="6">
        <v>76.35</v>
      </c>
      <c r="Y16" s="6">
        <v>13</v>
      </c>
      <c r="Z16" s="8">
        <f t="shared" si="0"/>
        <v>0.722222222222222</v>
      </c>
      <c r="AA16" s="18"/>
      <c r="AB16" s="6"/>
      <c r="AC16" s="15"/>
      <c r="AD16" s="6"/>
    </row>
    <row r="17" spans="1:30">
      <c r="A17" s="6">
        <v>14</v>
      </c>
      <c r="B17" s="6"/>
      <c r="C17" s="6" t="s">
        <v>131</v>
      </c>
      <c r="D17" s="7">
        <v>1120230288</v>
      </c>
      <c r="E17" s="6">
        <v>86.15</v>
      </c>
      <c r="F17" s="6">
        <v>73.23</v>
      </c>
      <c r="G17" s="6">
        <v>8</v>
      </c>
      <c r="H17" s="8">
        <v>0.44</v>
      </c>
      <c r="I17" s="6"/>
      <c r="J17" s="6"/>
      <c r="K17" s="6">
        <v>0.5</v>
      </c>
      <c r="L17" s="6">
        <v>0.5</v>
      </c>
      <c r="M17" s="6">
        <v>1.66</v>
      </c>
      <c r="N17" s="6"/>
      <c r="O17" s="6"/>
      <c r="P17" s="6"/>
      <c r="Q17" s="6">
        <v>0.4</v>
      </c>
      <c r="R17" s="6"/>
      <c r="S17" s="6"/>
      <c r="T17" s="6" t="s">
        <v>51</v>
      </c>
      <c r="U17" s="6">
        <v>3.06</v>
      </c>
      <c r="V17" s="6">
        <v>15</v>
      </c>
      <c r="W17" s="8">
        <v>0.83</v>
      </c>
      <c r="X17" s="6">
        <v>76.29</v>
      </c>
      <c r="Y17" s="6">
        <v>14</v>
      </c>
      <c r="Z17" s="8">
        <f t="shared" si="0"/>
        <v>0.777777777777778</v>
      </c>
      <c r="AA17" s="6"/>
      <c r="AB17" s="6"/>
      <c r="AC17" s="15"/>
      <c r="AD17" s="6"/>
    </row>
    <row r="18" spans="1:30">
      <c r="A18" s="6">
        <v>15</v>
      </c>
      <c r="B18" s="6"/>
      <c r="C18" s="6" t="s">
        <v>131</v>
      </c>
      <c r="D18" s="7">
        <v>1120230434</v>
      </c>
      <c r="E18" s="6">
        <v>84.48</v>
      </c>
      <c r="F18" s="6">
        <v>71.81</v>
      </c>
      <c r="G18" s="6">
        <v>15</v>
      </c>
      <c r="H18" s="8">
        <v>0.83</v>
      </c>
      <c r="I18" s="6"/>
      <c r="J18" s="6"/>
      <c r="K18" s="6">
        <v>0.5</v>
      </c>
      <c r="L18" s="6">
        <v>0.5</v>
      </c>
      <c r="M18" s="6">
        <v>1.68</v>
      </c>
      <c r="N18" s="6"/>
      <c r="O18" s="6"/>
      <c r="P18" s="6">
        <v>0.5</v>
      </c>
      <c r="Q18" s="6">
        <v>0.2</v>
      </c>
      <c r="R18" s="6"/>
      <c r="S18" s="6"/>
      <c r="T18" s="6" t="s">
        <v>51</v>
      </c>
      <c r="U18" s="6">
        <v>3.38</v>
      </c>
      <c r="V18" s="6">
        <v>14</v>
      </c>
      <c r="W18" s="8">
        <v>0.77</v>
      </c>
      <c r="X18" s="6">
        <v>75.19</v>
      </c>
      <c r="Y18" s="6">
        <v>15</v>
      </c>
      <c r="Z18" s="8">
        <f t="shared" si="0"/>
        <v>0.833333333333333</v>
      </c>
      <c r="AA18" s="6"/>
      <c r="AB18" s="6"/>
      <c r="AC18" s="15"/>
      <c r="AD18" s="6"/>
    </row>
    <row r="19" spans="1:30">
      <c r="A19" s="6">
        <v>16</v>
      </c>
      <c r="B19" s="6"/>
      <c r="C19" s="6" t="s">
        <v>131</v>
      </c>
      <c r="D19" s="7">
        <v>1120230256</v>
      </c>
      <c r="E19" s="6">
        <v>81.94</v>
      </c>
      <c r="F19" s="6">
        <v>69.65</v>
      </c>
      <c r="G19" s="6">
        <v>16</v>
      </c>
      <c r="H19" s="8">
        <v>0.88</v>
      </c>
      <c r="I19" s="6"/>
      <c r="J19" s="6"/>
      <c r="K19" s="6">
        <v>0.5</v>
      </c>
      <c r="L19" s="6">
        <v>0.5</v>
      </c>
      <c r="M19" s="9">
        <v>1.68</v>
      </c>
      <c r="N19" s="9"/>
      <c r="O19" s="9"/>
      <c r="P19" s="9"/>
      <c r="Q19" s="6">
        <v>0.2</v>
      </c>
      <c r="R19" s="6"/>
      <c r="S19" s="6"/>
      <c r="T19" s="6" t="s">
        <v>51</v>
      </c>
      <c r="U19" s="6">
        <v>2.88</v>
      </c>
      <c r="V19" s="6">
        <v>16</v>
      </c>
      <c r="W19" s="8">
        <v>0.88</v>
      </c>
      <c r="X19" s="6">
        <v>72.53</v>
      </c>
      <c r="Y19" s="6">
        <v>16</v>
      </c>
      <c r="Z19" s="8">
        <f t="shared" si="0"/>
        <v>0.888888888888889</v>
      </c>
      <c r="AA19" s="6"/>
      <c r="AB19" s="6"/>
      <c r="AC19" s="15"/>
      <c r="AD19" s="6"/>
    </row>
    <row r="20" spans="1:30">
      <c r="A20" s="6">
        <v>17</v>
      </c>
      <c r="B20" s="6"/>
      <c r="C20" s="6" t="s">
        <v>131</v>
      </c>
      <c r="D20" s="7">
        <v>1120230432</v>
      </c>
      <c r="E20" s="6">
        <v>81.49</v>
      </c>
      <c r="F20" s="6">
        <v>69.27</v>
      </c>
      <c r="G20" s="6">
        <v>17</v>
      </c>
      <c r="H20" s="8">
        <v>0.94</v>
      </c>
      <c r="I20" s="6"/>
      <c r="J20" s="6"/>
      <c r="K20" s="6">
        <v>0.5</v>
      </c>
      <c r="L20" s="6">
        <v>0.5</v>
      </c>
      <c r="M20" s="6">
        <v>1.69</v>
      </c>
      <c r="N20" s="6"/>
      <c r="O20" s="6"/>
      <c r="P20" s="6"/>
      <c r="Q20" s="6"/>
      <c r="R20" s="6"/>
      <c r="S20" s="6"/>
      <c r="T20" s="6" t="s">
        <v>51</v>
      </c>
      <c r="U20" s="6">
        <v>2.69</v>
      </c>
      <c r="V20" s="6">
        <v>17</v>
      </c>
      <c r="W20" s="8">
        <v>0.94</v>
      </c>
      <c r="X20" s="6">
        <v>71.96</v>
      </c>
      <c r="Y20" s="6">
        <v>17</v>
      </c>
      <c r="Z20" s="8">
        <f t="shared" si="0"/>
        <v>0.944444444444444</v>
      </c>
      <c r="AA20" s="6"/>
      <c r="AB20" s="6"/>
      <c r="AC20" s="15"/>
      <c r="AD20" s="6"/>
    </row>
    <row r="21" spans="1:30">
      <c r="A21" s="6">
        <v>18</v>
      </c>
      <c r="B21" s="6"/>
      <c r="C21" s="6" t="s">
        <v>131</v>
      </c>
      <c r="D21" s="7">
        <v>1120230872</v>
      </c>
      <c r="E21" s="6">
        <v>80.64</v>
      </c>
      <c r="F21" s="6">
        <v>68.54</v>
      </c>
      <c r="G21" s="6">
        <v>18</v>
      </c>
      <c r="H21" s="8">
        <v>1</v>
      </c>
      <c r="I21" s="6"/>
      <c r="J21" s="6"/>
      <c r="K21" s="6">
        <v>0.5</v>
      </c>
      <c r="L21" s="6">
        <v>0.5</v>
      </c>
      <c r="M21" s="9">
        <v>1.69</v>
      </c>
      <c r="N21" s="9"/>
      <c r="O21" s="10"/>
      <c r="P21" s="9"/>
      <c r="Q21" s="6"/>
      <c r="R21" s="6"/>
      <c r="S21" s="6"/>
      <c r="T21" s="6" t="s">
        <v>51</v>
      </c>
      <c r="U21" s="6">
        <v>2.69</v>
      </c>
      <c r="V21" s="6">
        <v>17</v>
      </c>
      <c r="W21" s="8">
        <v>0.94</v>
      </c>
      <c r="X21" s="6">
        <v>71.23</v>
      </c>
      <c r="Y21" s="6">
        <v>18</v>
      </c>
      <c r="Z21" s="8">
        <f t="shared" si="0"/>
        <v>1</v>
      </c>
      <c r="AA21" s="6"/>
      <c r="AB21" s="6"/>
      <c r="AC21" s="15"/>
      <c r="AD21" s="15"/>
    </row>
  </sheetData>
  <autoFilter xmlns:etc="http://www.wps.cn/officeDocument/2017/etCustomData" ref="A2:AD21" etc:filterBottomFollowUsedRange="0">
    <sortState ref="A2:AD21">
      <sortCondition ref="Y2"/>
    </sortState>
    <extLst/>
  </autoFilter>
  <mergeCells count="30">
    <mergeCell ref="A1:AD1"/>
    <mergeCell ref="K2:L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市直单位</Company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工业设计</vt:lpstr>
      <vt:lpstr>智能创新设计</vt:lpstr>
      <vt:lpstr>产品设计</vt:lpstr>
      <vt:lpstr>环境设计</vt:lpstr>
      <vt:lpstr>视觉传达设计</vt:lpstr>
      <vt:lpstr>文化遗产与现代设计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86156</dc:creator>
  <cp:lastModifiedBy>巫泽华</cp:lastModifiedBy>
  <dcterms:created xsi:type="dcterms:W3CDTF">2024-08-31T14:56:00Z</dcterms:created>
  <dcterms:modified xsi:type="dcterms:W3CDTF">2025-03-18T10:17:28Z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663A855CEF554B62924AB1E95E1ABAB5_13</vt:lpwstr>
  </property>
  <property fmtid="{D5CDD505-2E9C-101B-9397-08002B2CF9AE}" pid="3" name="KSOProductBuildVer">
    <vt:lpwstr>2052-12.1.0.18608</vt:lpwstr>
  </property>
</Properties>
</file>